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15" windowWidth="20370" windowHeight="12810" activeTab="0"/>
  </bookViews>
  <sheets>
    <sheet name="Combined FC and State" sheetId="1" r:id="rId1"/>
  </sheets>
  <definedNames>
    <definedName name="_xlnm.Print_Area" localSheetId="0">'Combined FC and State'!$A$1:$P$1257</definedName>
    <definedName name="_xlnm.Print_Titles" localSheetId="0">'Combined FC and State'!$1:$1</definedName>
  </definedNames>
  <calcPr fullCalcOnLoad="1"/>
</workbook>
</file>

<file path=xl/comments1.xml><?xml version="1.0" encoding="utf-8"?>
<comments xmlns="http://schemas.openxmlformats.org/spreadsheetml/2006/main">
  <authors>
    <author>pamela</author>
  </authors>
  <commentList>
    <comment ref="A49" authorId="0">
      <text>
        <r>
          <rPr>
            <b/>
            <sz val="9"/>
            <rFont val="Tahoma"/>
            <family val="2"/>
          </rPr>
          <t>pamela:</t>
        </r>
        <r>
          <rPr>
            <sz val="9"/>
            <rFont val="Tahoma"/>
            <family val="2"/>
          </rPr>
          <t xml:space="preserve">
no subcat #</t>
        </r>
      </text>
    </comment>
  </commentList>
</comments>
</file>

<file path=xl/sharedStrings.xml><?xml version="1.0" encoding="utf-8"?>
<sst xmlns="http://schemas.openxmlformats.org/spreadsheetml/2006/main" count="14444" uniqueCount="3709">
  <si>
    <t>Nominating Agency</t>
  </si>
  <si>
    <t>Project/Program Name</t>
  </si>
  <si>
    <t>Description</t>
  </si>
  <si>
    <t>Estimated Cost ($2014)</t>
  </si>
  <si>
    <t>Time Period</t>
  </si>
  <si>
    <t>Project End Location</t>
  </si>
  <si>
    <t>Project Start Location</t>
  </si>
  <si>
    <t>Beaverton</t>
  </si>
  <si>
    <t>Rose Biggi Ave.: Crescent Street to Hall Blvd.  Complete right-of-way and construction of multimodal street extension with Boulevard Design</t>
  </si>
  <si>
    <t>Crescent St.</t>
  </si>
  <si>
    <t>Hall Blvd.</t>
  </si>
  <si>
    <t>Extend 2-lane Rose Biggi Ave. to Hall Blvd. (via Westgate Drive) to fill a gap; boulevard design; add sidewalks, bikeway (PE funded STIP Key #14400).</t>
  </si>
  <si>
    <t>2014-2017</t>
  </si>
  <si>
    <t>Beaverton/ Washington Co.</t>
  </si>
  <si>
    <t>Farmington Rd.</t>
  </si>
  <si>
    <t>Murray Blvd.</t>
  </si>
  <si>
    <t>Hocken Ave.</t>
  </si>
  <si>
    <t>Construct turn lanes and intersection improvements; signalize where warranted; add bike lanes and sidewalks in gaps. Includes multi-modal improvements to Murray: TV HWY to Farmington.</t>
  </si>
  <si>
    <t>Dawson/Westgate multimodal extension from Rose Biggi Ave. to Hocken Ave.</t>
  </si>
  <si>
    <t>Rose Biggi Avenue</t>
  </si>
  <si>
    <t>Hocken Ave. via Dawson to Westgate at Rose Biggi</t>
  </si>
  <si>
    <t>Extend 2 lane street from  Hocken via Dawson and Westgate at Rose Biggi to fill a gap; realign Dawson/Westgate at Cedar Hills; add turn lanes at intersections, sidewalks, bikeway.</t>
  </si>
  <si>
    <t>Crescent St. multimodal extension to Cedar Hills Blvd.</t>
  </si>
  <si>
    <t>Rose Biggi Ave.</t>
  </si>
  <si>
    <t>Westgate Dr.</t>
  </si>
  <si>
    <t>Extend 2 lane Crescent from Cedar Hills to Rose Biggi Ave. to fill a gap; add sidewalks, bikeway.</t>
  </si>
  <si>
    <t>Millikan Way multimodal extension from Watson Ave. to 114th Ave.</t>
  </si>
  <si>
    <t>Watson Ave.</t>
  </si>
  <si>
    <t>114th Ave.</t>
  </si>
  <si>
    <t>Extend 2 lane Millikan Way to 114th to fill a gap; add turn lanes at intersections, sidewalks, bikeway.</t>
  </si>
  <si>
    <t>2018-2024</t>
  </si>
  <si>
    <t>New street connection from Broadway to 115th Ave.</t>
  </si>
  <si>
    <t>Broadway</t>
  </si>
  <si>
    <t>115th Ave.</t>
  </si>
  <si>
    <t>Construct new 2 lane street with bikeway and sidewalks.</t>
  </si>
  <si>
    <t>Electric to Whitney to Carousel to 144th multimodal street connections</t>
  </si>
  <si>
    <t xml:space="preserve">Electric </t>
  </si>
  <si>
    <t>144th Ave.</t>
  </si>
  <si>
    <t>Connect existing streets and improve to standard with bikeways and sidewalks.</t>
  </si>
  <si>
    <t>Hall Blvd. multimodal street extension to Jenkins Rd.</t>
  </si>
  <si>
    <t>Jenkins Rd.</t>
  </si>
  <si>
    <t>Construct new 4 lane street (2 lane boulevard design if all other  Regional Center street connections are complete) with bike lanes and sidewalks.</t>
  </si>
  <si>
    <t>2025-2032</t>
  </si>
  <si>
    <t>120th Ave.: new 2 lane multimodal street</t>
  </si>
  <si>
    <t>Center St.</t>
  </si>
  <si>
    <t>Canyon Rd.</t>
  </si>
  <si>
    <t>Construct new multimodal street with bikeways and sidewalks; turn lanes and signals as needed.</t>
  </si>
  <si>
    <t>Rose Biggi Ave.: 2 lane multimodal street extension</t>
  </si>
  <si>
    <t>Tualatin Valley Hwy</t>
  </si>
  <si>
    <t>Construct 2 lane boulevard extension with bikeways and sidewalks.</t>
  </si>
  <si>
    <t>114th Ave./115th Ave. 2 lane multimodal street</t>
  </si>
  <si>
    <t>LRT</t>
  </si>
  <si>
    <t>Beaverton Hillsdale Hwy/Griffith Drive</t>
  </si>
  <si>
    <t>Construct 2 lane street with bike and pedestrian improvements.</t>
  </si>
  <si>
    <t>Tualaway 2 lane multimodal street extension</t>
  </si>
  <si>
    <t>Millikan</t>
  </si>
  <si>
    <t>Extend existing street to Millikan with bikeways and sidewalks.</t>
  </si>
  <si>
    <t>Center Street and 113th Ave. safety, bike, and pedestrian improvements</t>
  </si>
  <si>
    <t>Cabot Street</t>
  </si>
  <si>
    <t xml:space="preserve">Add sidewalks and bikelanes; add turn lanes where needed. </t>
  </si>
  <si>
    <t>Hocken Ave. multimodal improvements</t>
  </si>
  <si>
    <t>Widen existing street from 3 to 5 lanes, add bike lanes and sidewalks.</t>
  </si>
  <si>
    <t>Hall Blvd. multimodal extension from Cedar Hills Blvd. to Hocken Ave.</t>
  </si>
  <si>
    <t>Cedar Hills Blvd.</t>
  </si>
  <si>
    <t>Extend Hall Blvd. from Cedar Hills to Hocken to fill a gap; add turn lanes at intersections, sidewalks and bikeway.</t>
  </si>
  <si>
    <t>141st/142nd/144th multimodal street extension connections</t>
  </si>
  <si>
    <t>141st Ave.</t>
  </si>
  <si>
    <t>Connect streets, add bikeways, sidewalks, turns lanes and signalize as warranted.</t>
  </si>
  <si>
    <t>Allen Blvd. safety, bicycle and pedestrian improvements</t>
  </si>
  <si>
    <t>Highway 217</t>
  </si>
  <si>
    <t>Western Ave.</t>
  </si>
  <si>
    <t>Widen street to 4/5 lanes adding turn lanes and signals where needed, construct bike lanes and sidewalks.</t>
  </si>
  <si>
    <t>Cedar Hills Blvd. safety, bicycle and pedestrian improvements</t>
  </si>
  <si>
    <t>Walker Rd.</t>
  </si>
  <si>
    <t>Add turn lanes, bike lanes and sidewalks.</t>
  </si>
  <si>
    <t>125th Ave. multimodal extension Brockman to Hall Blvd.</t>
  </si>
  <si>
    <t>Brockman St.</t>
  </si>
  <si>
    <t>Construct new multimodal street with bike lanes and sidewalks.</t>
  </si>
  <si>
    <t>Millikan Way  safety, bike and pedestrian improvements</t>
  </si>
  <si>
    <t>Add turn lanes as needed, bike lanes and sidewalks, signalize as warranted.</t>
  </si>
  <si>
    <t xml:space="preserve">Millikan Way safety, bicycle and pedestrian improvements and 4/5 lanes from Murray to 141st </t>
  </si>
  <si>
    <t xml:space="preserve">Tualatin Valley Hwy </t>
  </si>
  <si>
    <t xml:space="preserve">Add bikelanes in gaps,  vehicle and turn lanes as needed, and signals as warranted. </t>
  </si>
  <si>
    <t>Davies Rd. multimodal street extension</t>
  </si>
  <si>
    <t>Scholls Ferry Rd.</t>
  </si>
  <si>
    <t>Barrows Rd.</t>
  </si>
  <si>
    <t>Extend 2 lane street with turn lanes, bike lanes and sidewalks.</t>
  </si>
  <si>
    <t>Weir Rd. safety, bicycle and pedestrian improvements</t>
  </si>
  <si>
    <t>155th Ave.</t>
  </si>
  <si>
    <t>175th Ave.</t>
  </si>
  <si>
    <t>Adaptive Traffic Signal Systems</t>
  </si>
  <si>
    <t>New signals and signal upgrades. Locations include, Allen Blvd., Cedar Hills Blvd., Hall Blvd., and Farmington Road/Beaverton-Hillsdale Hwy.</t>
  </si>
  <si>
    <t>Washington Co.</t>
  </si>
  <si>
    <t>110th Ave. sidewalk gaps</t>
  </si>
  <si>
    <t xml:space="preserve">Beaverton Hillsdale Hwy </t>
  </si>
  <si>
    <t>Construct sidewalks.</t>
  </si>
  <si>
    <t>Hall Blvd. / Watson Ave. pedestrian improvements</t>
  </si>
  <si>
    <t>Cedar Hills Blvd..</t>
  </si>
  <si>
    <t>Allen Blvd.</t>
  </si>
  <si>
    <t xml:space="preserve">Add pedestrian improvements at intersections and amenities (lighting, plazas). </t>
  </si>
  <si>
    <t>Denney Rd. sidewalks</t>
  </si>
  <si>
    <t>Nimbus Rd.</t>
  </si>
  <si>
    <t>Allen Blvd sidewalks</t>
  </si>
  <si>
    <t>Arctic Dr.</t>
  </si>
  <si>
    <t>Sexton Mountain Drive multimodal street extension from 155th Ave. to Sexton Mtn. across the Powerline</t>
  </si>
  <si>
    <t>Sexton Mountain Drive</t>
  </si>
  <si>
    <t>Extend 2 lane street with bikelanes and sidewalks</t>
  </si>
  <si>
    <t>Nora Road sidewalks and bike lanes</t>
  </si>
  <si>
    <t>Construct sidewalks and bike lanes.</t>
  </si>
  <si>
    <t>Jamieson Rd. sidewalks</t>
  </si>
  <si>
    <t>Pinehurst/Cypress</t>
  </si>
  <si>
    <t>Woodlands Dr.</t>
  </si>
  <si>
    <t>155th Ave. sidewalks</t>
  </si>
  <si>
    <t>Beard Rd.</t>
  </si>
  <si>
    <t>Weir Rd.</t>
  </si>
  <si>
    <t>Davis Rd.</t>
  </si>
  <si>
    <t>Beverly Beach Ct</t>
  </si>
  <si>
    <t>Hall Blvd. bike lanes &amp; turn lanes to Cedar Hills</t>
  </si>
  <si>
    <t>Farmington Road</t>
  </si>
  <si>
    <t>Construct bike lanes and turn lanes.</t>
  </si>
  <si>
    <t>Watson Ave. bike lanes</t>
  </si>
  <si>
    <t>Construct bike lanes.</t>
  </si>
  <si>
    <t>6th Ave. bikelanes</t>
  </si>
  <si>
    <t>Erickson Ave.</t>
  </si>
  <si>
    <t>Greenway Dr. bike lanes</t>
  </si>
  <si>
    <t>125th Ave.</t>
  </si>
  <si>
    <t>155th Ave. bike lanes</t>
  </si>
  <si>
    <t>Construct bike lanes in gaps.</t>
  </si>
  <si>
    <t>Farmington Rd Bike lane retrofit</t>
  </si>
  <si>
    <t>Hwy 217</t>
  </si>
  <si>
    <t>Hall Blvd. bike lanes &amp; turn lanes</t>
  </si>
  <si>
    <t>12th St.</t>
  </si>
  <si>
    <t>s/o Allen Blvd.</t>
  </si>
  <si>
    <t>Denney Rd. bike lanes</t>
  </si>
  <si>
    <t>Allen Blvd. bike lanes</t>
  </si>
  <si>
    <t>200' e/o Western</t>
  </si>
  <si>
    <t>Western Ave. bike lanes</t>
  </si>
  <si>
    <t>Beaverton Hillsdale Hwy</t>
  </si>
  <si>
    <t>ODOT</t>
  </si>
  <si>
    <t>Canyon Road Safety and Complete Corridor Project</t>
  </si>
  <si>
    <t>117th Ave.</t>
  </si>
  <si>
    <t>X</t>
  </si>
  <si>
    <t>Cornelius</t>
  </si>
  <si>
    <t>10th Ave</t>
  </si>
  <si>
    <t>Holladay St.</t>
  </si>
  <si>
    <t>Golf Course Rd</t>
  </si>
  <si>
    <t>Freight</t>
  </si>
  <si>
    <t>Cornelius / Forest Grove</t>
  </si>
  <si>
    <t>Holladay St Extension</t>
  </si>
  <si>
    <t>4th</t>
  </si>
  <si>
    <t>Yew</t>
  </si>
  <si>
    <t>Construct new collector.</t>
  </si>
  <si>
    <t>10th</t>
  </si>
  <si>
    <t>Gray</t>
  </si>
  <si>
    <t>2033-2040</t>
  </si>
  <si>
    <t>19th</t>
  </si>
  <si>
    <t>Davis St. Extension</t>
  </si>
  <si>
    <t>4th Ave</t>
  </si>
  <si>
    <t>19th Ave</t>
  </si>
  <si>
    <t>29th Ave</t>
  </si>
  <si>
    <t>TV Hwy</t>
  </si>
  <si>
    <t>Intersection improvements</t>
  </si>
  <si>
    <t>Collector Bike Lanes</t>
  </si>
  <si>
    <t>Sign &amp; stripe about 50 blocks of collectors.</t>
  </si>
  <si>
    <t>TV Hwy Ped Infill</t>
  </si>
  <si>
    <t>East City Limits</t>
  </si>
  <si>
    <t>West City Limits</t>
  </si>
  <si>
    <t>Build out sidewalk gaps on TV Hwy. in Cornelius.</t>
  </si>
  <si>
    <t>Park &amp; Ride</t>
  </si>
  <si>
    <t>26th Ave</t>
  </si>
  <si>
    <t>N/A</t>
  </si>
  <si>
    <t>Build park &amp; ride facilities at 10th and 26th Avenue.</t>
  </si>
  <si>
    <t>17th Avenue</t>
  </si>
  <si>
    <t>Baseline</t>
  </si>
  <si>
    <t>Adair</t>
  </si>
  <si>
    <t>Ped improvement of Main Street Dist local streets</t>
  </si>
  <si>
    <t>Main Street</t>
  </si>
  <si>
    <t>Davis St.</t>
  </si>
  <si>
    <t>Widen street and add sidewalks</t>
  </si>
  <si>
    <t>Cornelius Citywide Sidewalk Infill</t>
  </si>
  <si>
    <t>Sidewalk infill on Dogwood St (12th Ave - 20th Ave); Heather St (8th Ave - 10th Ave); 4th Ave (3F Railroad - Barlow); 26th Ave (Holladay - S. City Limits)</t>
  </si>
  <si>
    <t>19th/20th Avenue</t>
  </si>
  <si>
    <t>N. City Limits</t>
  </si>
  <si>
    <t>S. City Limits</t>
  </si>
  <si>
    <t>3F Railroad</t>
  </si>
  <si>
    <t>Improve to collector standards including sidewalks.</t>
  </si>
  <si>
    <t>Forest Grove</t>
  </si>
  <si>
    <t>TriMet</t>
  </si>
  <si>
    <t>High Capacity Transit: Blue Line west : Hwy. 8 extension</t>
  </si>
  <si>
    <t>Hillsboro</t>
  </si>
  <si>
    <t>Other</t>
  </si>
  <si>
    <t>David Hill</t>
  </si>
  <si>
    <t>HWY 47</t>
  </si>
  <si>
    <t>Brook St.</t>
  </si>
  <si>
    <t>Thatcher Road Realignment</t>
  </si>
  <si>
    <t>Thatcher</t>
  </si>
  <si>
    <t>Gales Creek</t>
  </si>
  <si>
    <t xml:space="preserve">Re-align Thatcher Road at its intersection with Gales Creek Road and add traffic signal. </t>
  </si>
  <si>
    <t>23rd Avenue Extension</t>
  </si>
  <si>
    <t>Hawthorne</t>
  </si>
  <si>
    <t>Hwy 47</t>
  </si>
  <si>
    <t>Extend from Hawthorne Avenue east to Highway 47 and refine intersection design.</t>
  </si>
  <si>
    <t>E Street/Pacific Avenue-19th Avenue Intersection</t>
  </si>
  <si>
    <t xml:space="preserve">E </t>
  </si>
  <si>
    <t xml:space="preserve">Extend 19th west and connect up to E Street and Pacific Avenue with a round-about. </t>
  </si>
  <si>
    <t>Heather Industrial Connector</t>
  </si>
  <si>
    <t>Mountain View</t>
  </si>
  <si>
    <t>Construct new 2-lane industrial collector from west terminus of Heather to Poplar Street</t>
  </si>
  <si>
    <t>Forest Grove/ODOT</t>
  </si>
  <si>
    <t>Hwy 8/Pacific/19th</t>
  </si>
  <si>
    <t>Cornelius City Limits</t>
  </si>
  <si>
    <t xml:space="preserve">B </t>
  </si>
  <si>
    <t>Retrofit the street with a boulevard design from B Street to Cornelius City Limits including wider sidewalks, curb extensions, safer street crossings, bus shelters and benches.</t>
  </si>
  <si>
    <t>Hwy 47/ Pacific Avenue Intersection Improvements</t>
  </si>
  <si>
    <t>Hwy 8</t>
  </si>
  <si>
    <t>Intersection Improvement</t>
  </si>
  <si>
    <t>Hwy 47/ Martin Road Intersection Improvements</t>
  </si>
  <si>
    <t>Martin Road</t>
  </si>
  <si>
    <t>Intersection Improvement (e.g. roundabout) with connections to extensions of Holladay Street and 23rd Avenue</t>
  </si>
  <si>
    <t>Hwy 47/ B St. Intersection Improvements</t>
  </si>
  <si>
    <t>B Street</t>
  </si>
  <si>
    <t>Hwy 47/ Fernhill-Maple St. Intersection Improvements</t>
  </si>
  <si>
    <t>Fernhill-Maple</t>
  </si>
  <si>
    <t>Hwy 47/ Purdin Rd. Intersection Improvements</t>
  </si>
  <si>
    <t>Purdin Road</t>
  </si>
  <si>
    <t>Intersection Improvement (e.g. roundabout)</t>
  </si>
  <si>
    <t>West UGB Trail</t>
  </si>
  <si>
    <t xml:space="preserve">B Street </t>
  </si>
  <si>
    <t>Gales Creek Rd</t>
  </si>
  <si>
    <t>Thatcher (Gales Ck-David Hill), Willamina (Gales Ck-Sunset), B Street (26th-Willamina) Ped and Bike Improvements</t>
  </si>
  <si>
    <t>Gales Creek-David Hill /Gales Creek - Sunset / 26th-Willamina</t>
  </si>
  <si>
    <t>Bike lanes and sidewalks.</t>
  </si>
  <si>
    <t>David Hill Trail</t>
  </si>
  <si>
    <t>Forest Gale Dr.</t>
  </si>
  <si>
    <t>Council Creek Regional Trail</t>
  </si>
  <si>
    <t>Banks</t>
  </si>
  <si>
    <t>Yew St / Adair St Intersection Improvements</t>
  </si>
  <si>
    <t>Yew St</t>
  </si>
  <si>
    <t>Adair St</t>
  </si>
  <si>
    <t>Taylor Way Extension</t>
  </si>
  <si>
    <t>Elm</t>
  </si>
  <si>
    <t>Poplar</t>
  </si>
  <si>
    <t>Construct 2-lane industrial road to complete gaps between Elm and Poplar Street</t>
  </si>
  <si>
    <t>26th Avenue Improvements &amp; Extension</t>
  </si>
  <si>
    <t xml:space="preserve">Sunset Drive </t>
  </si>
  <si>
    <t>Oak</t>
  </si>
  <si>
    <t>Construct new 2-lane collector from Boyd Lane to Oak Street and improve to City standards from Hawthorne to Sunset Drive</t>
  </si>
  <si>
    <t>209th Improvements</t>
  </si>
  <si>
    <t>T.V. Hwy.</t>
  </si>
  <si>
    <t>Kinnaman Rd</t>
  </si>
  <si>
    <t>Widen roadway to 4 lanes with left turn lanes at major intersections, access management, sidewalks, and bike lanes or buffered bike lanes.</t>
  </si>
  <si>
    <t>Aloclek</t>
  </si>
  <si>
    <t>Amberwood</t>
  </si>
  <si>
    <t>Cornelius Pass</t>
  </si>
  <si>
    <t>Extend 3 lane road with bike lanes/sidewalks.</t>
  </si>
  <si>
    <t>231st Ave./Century Blvd</t>
  </si>
  <si>
    <t xml:space="preserve">Lois </t>
  </si>
  <si>
    <t>Bridge and 3 lanes with bike lanes and sidewalks.</t>
  </si>
  <si>
    <t>Cornell Rd. Light Rail</t>
  </si>
  <si>
    <t>Widen to 3 lanes with bike lanes and sidewalks.</t>
  </si>
  <si>
    <t>Brookwood (247th)</t>
  </si>
  <si>
    <t>Alexander</t>
  </si>
  <si>
    <t>South UGB</t>
  </si>
  <si>
    <t>Huffman</t>
  </si>
  <si>
    <t>Shute</t>
  </si>
  <si>
    <t>West UGB (Sewell)</t>
  </si>
  <si>
    <t>Build 3 lane with bike lanes and sidewalks.</t>
  </si>
  <si>
    <t>253rd</t>
  </si>
  <si>
    <t>Evergreen</t>
  </si>
  <si>
    <t>Huffman Extn</t>
  </si>
  <si>
    <t>206th</t>
  </si>
  <si>
    <t>Amberglen Parkway</t>
  </si>
  <si>
    <t>Wilkins</t>
  </si>
  <si>
    <t>Stucki Extn</t>
  </si>
  <si>
    <t>Jackson School Road</t>
  </si>
  <si>
    <t>Evergreen Rd.</t>
  </si>
  <si>
    <t>Grant</t>
  </si>
  <si>
    <t>Improve to 3 lanes with bike/ped facilities, storm drainage, street lighting</t>
  </si>
  <si>
    <t>Quatama Road</t>
  </si>
  <si>
    <t>Widen to 3 lane with bike lanes/sidewalks.</t>
  </si>
  <si>
    <t>Edgeway</t>
  </si>
  <si>
    <t>Holly St.</t>
  </si>
  <si>
    <t>Walker Rd</t>
  </si>
  <si>
    <t>Extend as 2/3 lane with bike/sidewalks.</t>
  </si>
  <si>
    <t>Wilkins Extension</t>
  </si>
  <si>
    <t>Stucki</t>
  </si>
  <si>
    <t>185th Ave.</t>
  </si>
  <si>
    <t>Johnson</t>
  </si>
  <si>
    <t>Century Blvd</t>
  </si>
  <si>
    <t>Widen to 3 lanes with bike/sidewalks.</t>
  </si>
  <si>
    <t>Bennett</t>
  </si>
  <si>
    <t>West Union Rd</t>
  </si>
  <si>
    <t xml:space="preserve">28th Ave. </t>
  </si>
  <si>
    <t>Main St</t>
  </si>
  <si>
    <t>Light Rail</t>
  </si>
  <si>
    <t>Widen to three lanes with bike/sidewalks.</t>
  </si>
  <si>
    <t>25th</t>
  </si>
  <si>
    <t>Widen to five lanes with bike/sidewalks.</t>
  </si>
  <si>
    <t>Cornell Rd</t>
  </si>
  <si>
    <t xml:space="preserve">Washington Co. </t>
  </si>
  <si>
    <t>Evergreen Rd</t>
  </si>
  <si>
    <t>Glencoe Rd</t>
  </si>
  <si>
    <t>Widen to 5 lanes with bike lanes and sidewalks.</t>
  </si>
  <si>
    <t>Campus Court Extension</t>
  </si>
  <si>
    <t>W. end Campus Ct</t>
  </si>
  <si>
    <t>Ray Circle</t>
  </si>
  <si>
    <t>Davis Road</t>
  </si>
  <si>
    <t>Brookwood</t>
  </si>
  <si>
    <t>234th (Century)</t>
  </si>
  <si>
    <t>Century Blvd (234th)</t>
  </si>
  <si>
    <t>Hillsboro/ Wa.Co.</t>
  </si>
  <si>
    <t>Cornelius Pass Road</t>
  </si>
  <si>
    <t>TV Hwy.</t>
  </si>
  <si>
    <t>Rosedale Rd</t>
  </si>
  <si>
    <t xml:space="preserve">Extend as a 5 lane facility with buffered bike lanes/sidewalks </t>
  </si>
  <si>
    <t xml:space="preserve">196th Ave. </t>
  </si>
  <si>
    <t xml:space="preserve"> Maple</t>
  </si>
  <si>
    <t>Tanasbourne/Amberglen Ped and Bike Improvements</t>
  </si>
  <si>
    <t>Infill missing pedestrian sidewalks, bike lanes, bike/ped trail</t>
  </si>
  <si>
    <t>Infill missing bike lane connections.</t>
  </si>
  <si>
    <r>
      <t xml:space="preserve">Beaverton Ck Trail, Bronson Ck Trail,  </t>
    </r>
  </si>
  <si>
    <t>Baseline Rd, 185th</t>
  </si>
  <si>
    <t xml:space="preserve">Rock Creek Trail </t>
  </si>
  <si>
    <t>Construct bike/ped trail.</t>
  </si>
  <si>
    <t>Rock Ck Trail - Multi Use</t>
  </si>
  <si>
    <t>River Road</t>
  </si>
  <si>
    <t>Orchard Park (East of Cornelius Pass Rd) Wilkins</t>
  </si>
  <si>
    <t>TV Hwy/209th Intersection</t>
  </si>
  <si>
    <t>Add eastbound right turn lane, widen crossing for second northbound to westbound left turn lane, add second southbound lane, protected N-S turn phasing</t>
  </si>
  <si>
    <t>ODOT/Hillsboro</t>
  </si>
  <si>
    <t>TV Hwy/Century Blvd Intersection</t>
  </si>
  <si>
    <t>206th Ave</t>
  </si>
  <si>
    <t>Von Neumann Rd.</t>
  </si>
  <si>
    <t>Widen roadway to add sidewalks and bike lanes</t>
  </si>
  <si>
    <t>Brookwood Parkway</t>
  </si>
  <si>
    <t>Ihly Way</t>
  </si>
  <si>
    <t>Cornell Rd.</t>
  </si>
  <si>
    <t>Widen to five lanes with offstreet sidewalk and bikeway</t>
  </si>
  <si>
    <t>Brogden Ave</t>
  </si>
  <si>
    <t>28th Ave</t>
  </si>
  <si>
    <t>Brookwood Ave.</t>
  </si>
  <si>
    <t>Widen to provide sidewalks and Bikeway network signage access to LRT and parks.  New traffic signal at Brookwood.</t>
  </si>
  <si>
    <t>37th Ave</t>
  </si>
  <si>
    <t>Widen to provide sidewalks and Bikeway Network signage access to LRT and Fairgrounds</t>
  </si>
  <si>
    <t>Airport Rd</t>
  </si>
  <si>
    <t>48th Ave</t>
  </si>
  <si>
    <t>Brookwood Pkwy</t>
  </si>
  <si>
    <t>Widen to 2/3 lanes with bike lanes and sidewalks</t>
  </si>
  <si>
    <t>Schaaf Rd</t>
  </si>
  <si>
    <t>Pinefarm Pl Helvetia Rd</t>
  </si>
  <si>
    <t>Century</t>
  </si>
  <si>
    <t>Construct 3 lane roadway with bike lanes and sidewalks.</t>
  </si>
  <si>
    <t>Westmark Dr.</t>
  </si>
  <si>
    <t>Croeni Rd.</t>
  </si>
  <si>
    <t>West Union Rd.</t>
  </si>
  <si>
    <t>Helvetia Rd.</t>
  </si>
  <si>
    <t>Construct 3 lane roadwy with bike lanes and sidewalks</t>
  </si>
  <si>
    <t>Jacobson Rd.</t>
  </si>
  <si>
    <t>Helvetia Rd</t>
  </si>
  <si>
    <t>Bentley St.</t>
  </si>
  <si>
    <t>32nd Ave.</t>
  </si>
  <si>
    <t>Cedar St.</t>
  </si>
  <si>
    <t>Construct sidewalks</t>
  </si>
  <si>
    <t>Golden Rd.</t>
  </si>
  <si>
    <t>Imlay Ave.</t>
  </si>
  <si>
    <t>Widen to provide bike lanes and sidewalks</t>
  </si>
  <si>
    <t>Lois St.</t>
  </si>
  <si>
    <t>206th Ave.</t>
  </si>
  <si>
    <t>Rock Rd.</t>
  </si>
  <si>
    <t>Alexander St.</t>
  </si>
  <si>
    <t>56th Ct.</t>
  </si>
  <si>
    <t>Witch Hazel Rd.</t>
  </si>
  <si>
    <t>Widen to provide sidewalks</t>
  </si>
  <si>
    <t>Rood Bridge Rd</t>
  </si>
  <si>
    <t>24th Ave</t>
  </si>
  <si>
    <t>Maple</t>
  </si>
  <si>
    <t>Widen to provide bike lanes and sidewalks, bridge over Dawson Creek</t>
  </si>
  <si>
    <t>Sunrise Lane</t>
  </si>
  <si>
    <t>Jackson School</t>
  </si>
  <si>
    <t>17th Ave</t>
  </si>
  <si>
    <t>Sunrise Ln</t>
  </si>
  <si>
    <t>15th Ave.</t>
  </si>
  <si>
    <t>25th Ave.</t>
  </si>
  <si>
    <t>Intel Jones Farm (north end)</t>
  </si>
  <si>
    <t>Garibaldi</t>
  </si>
  <si>
    <t>Ebberts</t>
  </si>
  <si>
    <t>1st Avenue</t>
  </si>
  <si>
    <t xml:space="preserve">Widen to provide sidewalks.  Bike network Wayfinding signage </t>
  </si>
  <si>
    <t>Connell</t>
  </si>
  <si>
    <t>Darnielle</t>
  </si>
  <si>
    <t xml:space="preserve">Widen to provide sidewalks.  Bike boulevard Wayfinding signage </t>
  </si>
  <si>
    <t>Cornell/25th Ave Intersection Improvements</t>
  </si>
  <si>
    <t>Widen 25th Ave for double southbound to eastbound left turn lanes, second northbound lane within 500 feet of intersection</t>
  </si>
  <si>
    <t>Cornell/Brookwood Prkwy Intersection Improvements</t>
  </si>
  <si>
    <t>Widen Cornell Rd to provide double left turn lanes eastbound and westbound</t>
  </si>
  <si>
    <t>Kinnaman Rd. Extension</t>
  </si>
  <si>
    <t>209th</t>
  </si>
  <si>
    <t>Century Blvd. Extension</t>
  </si>
  <si>
    <t>Construct 3 lane with bike lanes and sidewalks</t>
  </si>
  <si>
    <t>Alexander St. Extension</t>
  </si>
  <si>
    <t>229th</t>
  </si>
  <si>
    <t>209th at Blanton</t>
  </si>
  <si>
    <t>Century Blvd Extension</t>
  </si>
  <si>
    <t>Area 71 UGB</t>
  </si>
  <si>
    <t>Walker Rd. Extension</t>
  </si>
  <si>
    <t>Amberwood Dr.</t>
  </si>
  <si>
    <t>Stucki Ave. Extension</t>
  </si>
  <si>
    <t>206th/LRT</t>
  </si>
  <si>
    <t>Construct 3 lane with off-street bike lanes and sidewalks, Realign intersection of Walker and Stucki</t>
  </si>
  <si>
    <t>194th Ave. Extension</t>
  </si>
  <si>
    <t>Amberglen Pkwy</t>
  </si>
  <si>
    <t>Construct 2/3 lane with sidewalks and LRT in part or all of new segment</t>
  </si>
  <si>
    <t>Red Line LRT Extension</t>
  </si>
  <si>
    <t>Quatama LRT</t>
  </si>
  <si>
    <t>Evergreen TC</t>
  </si>
  <si>
    <t>Transit</t>
  </si>
  <si>
    <t>Provide local match funding to leverage federal funds for LRT extension thru Amberglen. Continue work as part of the HCT System Expansion Policy. Next phase corridor as identified in the HCT System plan and adopted by JPACT and Metro Council.</t>
  </si>
  <si>
    <t>East-West Connector Ronler Dr</t>
  </si>
  <si>
    <t>229th/Century Cornelius Pass Rd</t>
  </si>
  <si>
    <t>Construct 2/3 lane roadway with sidewalks</t>
  </si>
  <si>
    <t>Minter Bridge Rd</t>
  </si>
  <si>
    <t>Throughways</t>
  </si>
  <si>
    <t>Hillsboro/ ODOT/ Wa. Co.</t>
  </si>
  <si>
    <t>Farmington Rd</t>
  </si>
  <si>
    <t>185th</t>
  </si>
  <si>
    <t>198th</t>
  </si>
  <si>
    <t>Northbound Cornelius Pass Road to US 26 Eastbound</t>
  </si>
  <si>
    <t>Cornelius Pass Road and On-ramp to US 26 Eastbound</t>
  </si>
  <si>
    <t>Widen northbound Cornelius Pass road to provide a second right turn lane to US 26 Eastbound.</t>
  </si>
  <si>
    <t>Gibbs Drive</t>
  </si>
  <si>
    <t>Stucki Rd</t>
  </si>
  <si>
    <t>New three lane street with cycletracks and sidewalks.</t>
  </si>
  <si>
    <t>Huffman Rd</t>
  </si>
  <si>
    <t>Meek Rd</t>
  </si>
  <si>
    <t>New three lane street with bike lanes and sidewalks.</t>
  </si>
  <si>
    <t>Evergreen Rd. Shute Rd</t>
  </si>
  <si>
    <t>US 26</t>
  </si>
  <si>
    <t>Butler Drive</t>
  </si>
  <si>
    <t>229th Ave.</t>
  </si>
  <si>
    <t>Widen from three lanes to five lanes with bike lanes and sidewalks.</t>
  </si>
  <si>
    <t>US 26 Westbound Off Ramp</t>
  </si>
  <si>
    <t>Cornelius Pass Rd. US 26</t>
  </si>
  <si>
    <t>US 26 Cornelius Pass Rd</t>
  </si>
  <si>
    <t>Add second lane on westbound loop off ramp and third southbound approach lane.</t>
  </si>
  <si>
    <t>Transit Stop Enhancements</t>
  </si>
  <si>
    <t>City-wide</t>
  </si>
  <si>
    <t>Provide bike way-finding signage and sharrow markings</t>
  </si>
  <si>
    <t>N-S Collector Rd</t>
  </si>
  <si>
    <t>Jacobsen Rd</t>
  </si>
  <si>
    <t>Construct new three-lane road with bike lanes and sidewalks</t>
  </si>
  <si>
    <t>Rosa Rd</t>
  </si>
  <si>
    <t>209th Ave</t>
  </si>
  <si>
    <t>229th Ave</t>
  </si>
  <si>
    <t>Alexander St</t>
  </si>
  <si>
    <t>Kinnaman Rd Extn</t>
  </si>
  <si>
    <t>Widen to three lanes with bike lanes and sidewalks</t>
  </si>
  <si>
    <t>Washington Co</t>
  </si>
  <si>
    <t>198th Ave</t>
  </si>
  <si>
    <t>Widen to five lanes with bike lanes and sidewalks</t>
  </si>
  <si>
    <t>Sewell Rd</t>
  </si>
  <si>
    <t>253rd Ave</t>
  </si>
  <si>
    <t>Improve to three-lane road with bike lanes and sidewalks</t>
  </si>
  <si>
    <t>264th Ave</t>
  </si>
  <si>
    <t>Imbrie Dr</t>
  </si>
  <si>
    <t>Evergreen Pkwy</t>
  </si>
  <si>
    <t>Cornelius Pass Rd.</t>
  </si>
  <si>
    <t>Widen to four lanes (addition of one eastbound lane)</t>
  </si>
  <si>
    <t>TV Hwy/198th Intersection</t>
  </si>
  <si>
    <t>Add dual WB left-turn lanes and a SB right-turn lane; modify signal; restripe NB approach lanes</t>
  </si>
  <si>
    <t>TV Hwy/Cornelius Pass Rd Intersection</t>
  </si>
  <si>
    <t>Add EB and WB right-turn lanes, dual left-turn lanes on all approaches; modify signal; construct new rail crossing</t>
  </si>
  <si>
    <t>TV Hwy/River Rd Intersection</t>
  </si>
  <si>
    <t>Add Eb right-turn lane and 2nd NB left-turn lane; modify signal; improve bike and ped crossing of TV Hwy</t>
  </si>
  <si>
    <t>Brookwood Pkwy/Helvetia Rd</t>
  </si>
  <si>
    <t>McInnis Ln Extn</t>
  </si>
  <si>
    <t>Sherwood</t>
  </si>
  <si>
    <t>Sherwood, Wash. County</t>
  </si>
  <si>
    <t>Oregon-Tonquin Roundabout</t>
  </si>
  <si>
    <t>Oregon Street</t>
  </si>
  <si>
    <t>at Tonquin</t>
  </si>
  <si>
    <t>Reconstruct and realign three leg intersection with a roundabout (partial two-lane) approx 400 feet northeast of existing roundabout at SW Oregon St &amp; Murdock Rd. ROW, PE, construction.</t>
  </si>
  <si>
    <t>Sherwood, Wash. County, ODOT</t>
  </si>
  <si>
    <t>Elwert-99W-Sunset Blvd Improvements</t>
  </si>
  <si>
    <t>99W</t>
  </si>
  <si>
    <t>Kruger-Cedar Brook Way</t>
  </si>
  <si>
    <t>Elwert Rd</t>
  </si>
  <si>
    <t>Kruger-Cedar Brook</t>
  </si>
  <si>
    <t>Edy Rd</t>
  </si>
  <si>
    <t>Brookman Rd</t>
  </si>
  <si>
    <t xml:space="preserve">99W </t>
  </si>
  <si>
    <t>Ladd Hill Rd</t>
  </si>
  <si>
    <t>Construct collector status road with median between new OR 99W and SW Ladd Hill Road. ROW, PE, construction. Alignment to be determined as part of Sherwood 2035 TSP update.</t>
  </si>
  <si>
    <t>Cedar Brook Way</t>
  </si>
  <si>
    <t>Construction of 2 lane collector road.</t>
  </si>
  <si>
    <t>Villa Rd.</t>
  </si>
  <si>
    <t>Park St</t>
  </si>
  <si>
    <t>Stellar Dr</t>
  </si>
  <si>
    <t>Construction of 2 lane road.</t>
  </si>
  <si>
    <t>Sherwood Blvd Improvements</t>
  </si>
  <si>
    <t>Century Dr</t>
  </si>
  <si>
    <t>3rd St.</t>
  </si>
  <si>
    <t>Reonstruct road to arterial standards. Median/turn lane, landscape strip, ADA compliant sidewalks. Reconstruct intersection at 3rd St to increase capacity.</t>
  </si>
  <si>
    <t>Edy Rd Improvments</t>
  </si>
  <si>
    <t>Cherry Orchards</t>
  </si>
  <si>
    <t>City limits</t>
  </si>
  <si>
    <t>Reconstruct road to collector standards w/ sidewalks and bike lanes.</t>
  </si>
  <si>
    <t>Ladd Hill Rd.</t>
  </si>
  <si>
    <t>Sunset Blvd</t>
  </si>
  <si>
    <t>UGB</t>
  </si>
  <si>
    <t>Upgrade street to arterial standards.</t>
  </si>
  <si>
    <t xml:space="preserve">Murdock </t>
  </si>
  <si>
    <t>Oregon St</t>
  </si>
  <si>
    <t>Meinecke</t>
  </si>
  <si>
    <t>Add bike lanes. Reconstruct road to collector standards with bike lanes, landscape strip and sidewalks between Marshall St and creek.</t>
  </si>
  <si>
    <t>Murdock</t>
  </si>
  <si>
    <t>Railroad Crossing</t>
  </si>
  <si>
    <t>Construct road to 3 lane collector standards.</t>
  </si>
  <si>
    <t>Arrow St</t>
  </si>
  <si>
    <t>Adams Ave (Langer Farms Parkway)</t>
  </si>
  <si>
    <t>Gerda</t>
  </si>
  <si>
    <t>Construct road to collector standards.</t>
  </si>
  <si>
    <t>Regional Trail System / West fork of Tonquin Trail</t>
  </si>
  <si>
    <t>Various</t>
  </si>
  <si>
    <t>Edy-Borchers Intersection Improvements</t>
  </si>
  <si>
    <t>Borchers Dr</t>
  </si>
  <si>
    <t>Improve intersection capacity and safety. Possible roundabout 400' west of Borchers. Restrict Borchers movements to right-in/right-out. Can be combined with RTP 10692.</t>
  </si>
  <si>
    <t>Century-Langer Intersection Improvements</t>
  </si>
  <si>
    <t>Langer Dr</t>
  </si>
  <si>
    <t>Improve intersection capacity and safety. Possible roundabout at Century Dr. Restrict Langer movements to right-in/right-out, possible EB left-in. In TSP. Can be combined with RTP 10691.</t>
  </si>
  <si>
    <t>99W Pedestrian Improvements</t>
  </si>
  <si>
    <t>UGB South</t>
  </si>
  <si>
    <t>UGB North</t>
  </si>
  <si>
    <t>99W Regional Trail Crossing</t>
  </si>
  <si>
    <t xml:space="preserve">99W undercrossing for Cedar Creek Trail (a regional trail) </t>
  </si>
  <si>
    <t>Baler Way</t>
  </si>
  <si>
    <t>TS Rd</t>
  </si>
  <si>
    <t>Extend Baler Way to Adams Ave (Langer Farms Pkwy) @ 99W. Possible signal at Adams integrated into 99W signal.</t>
  </si>
  <si>
    <t>Pine St Phase 2</t>
  </si>
  <si>
    <t>Division</t>
  </si>
  <si>
    <t>Resconstruct collector road</t>
  </si>
  <si>
    <t>THPRD</t>
  </si>
  <si>
    <t>Bronson Creek  Trail (Community)</t>
  </si>
  <si>
    <t xml:space="preserve">Bronson Creek Park Cornell Rd. (THPRD) </t>
  </si>
  <si>
    <t>Laidlaw Rd.</t>
  </si>
  <si>
    <t xml:space="preserve">To design and construct a community trail segment in a greenway corridor, 8'-10' wide paved.  </t>
  </si>
  <si>
    <t>Westside Trail (Regional)</t>
  </si>
  <si>
    <t>Hwy 26</t>
  </si>
  <si>
    <t>THPRD Nature Park</t>
  </si>
  <si>
    <t xml:space="preserve">To design and construct a regional trail multi-use segment in a utility corridor, 10'-12' wide paved.  </t>
  </si>
  <si>
    <t>Beaverton Creek Trail (Regional)</t>
  </si>
  <si>
    <t>SW 194th Ave.</t>
  </si>
  <si>
    <t>Fanno Creek Trail</t>
  </si>
  <si>
    <t xml:space="preserve">To design and construct a regional trail multi-use segment in a utility corridor, 10'-12' wide paved. </t>
  </si>
  <si>
    <t>Bronson Creek Trail (Kaiser Ridge Park)</t>
  </si>
  <si>
    <t>Rock Creek Trail (Kaiser Woods Park)</t>
  </si>
  <si>
    <t>To design and construct a regional trail multi-use segment in a utility corridor, 10'-12' wide paved.</t>
  </si>
  <si>
    <t>Bridge crossing of Hwy. 26 by the Westside Trail</t>
  </si>
  <si>
    <t>Would avoid out-of-direction bike/ped trips on a major regional trail</t>
  </si>
  <si>
    <t>Westside /Waterhouse Trail Connection</t>
  </si>
  <si>
    <t xml:space="preserve">Westside Trail @ Westside MAX tracks </t>
  </si>
  <si>
    <t>southern terminus of Waterhouse Trail @ Merlo Rd.</t>
  </si>
  <si>
    <t xml:space="preserve">To design and construct a multi-use regional trail segment 10'-12' wide paved.  </t>
  </si>
  <si>
    <t>Highway 26</t>
  </si>
  <si>
    <t>Bronson Creek</t>
  </si>
  <si>
    <t xml:space="preserve">To design and construct multi-use regional trail segments 10'-12' wide paved.  </t>
  </si>
  <si>
    <t>Fanno Creek Trail Bridge (Regional)</t>
  </si>
  <si>
    <t>@Hall Boulevard</t>
  </si>
  <si>
    <t>Would avoid out-of-direction bike/ped trips on a major regional trail that is otherwise complete in this area.</t>
  </si>
  <si>
    <t>Tigard</t>
  </si>
  <si>
    <t>Washington Co. / Tigard</t>
  </si>
  <si>
    <t>Hwy. 217/72nd Ave. Interchange Improvements</t>
  </si>
  <si>
    <t>N/A I-5</t>
  </si>
  <si>
    <t>Washington Square Connectivity Improvements</t>
  </si>
  <si>
    <t>Washington Square local street connections</t>
  </si>
  <si>
    <t>Increase local street connections at Washington Square Center based on recommendations in regional center plan.</t>
  </si>
  <si>
    <t>Hwy. 217 Overcrossing - Cascade Plaza</t>
  </si>
  <si>
    <t>Nimbus</t>
  </si>
  <si>
    <t>Locust</t>
  </si>
  <si>
    <t>Provide congestion relief and bicycle/pedestrian connection</t>
  </si>
  <si>
    <t>Greenburg Road Improvements, South</t>
  </si>
  <si>
    <t>Shady Lane</t>
  </si>
  <si>
    <t>North Dakota</t>
  </si>
  <si>
    <t>Widen to 5 lanes with bikeways and sidewalks. Includes bridge replacement.</t>
  </si>
  <si>
    <t>Tigard, ODOT, Washington Co.</t>
  </si>
  <si>
    <t>Washington Square Regional Center Pedestrian Improvements</t>
  </si>
  <si>
    <t>Improve sidewalks, lighting, crossings, bus shelters, and benches at Washington Square.</t>
  </si>
  <si>
    <t>Greenburg Road Improvements</t>
  </si>
  <si>
    <t>Tiedeman Ave.</t>
  </si>
  <si>
    <t>Hwy. 99W</t>
  </si>
  <si>
    <t>Widen to 5 lanes with bikeways and sidewalks.</t>
  </si>
  <si>
    <t>Hwy. 217 Overcrossing</t>
  </si>
  <si>
    <t>Hunziker Road</t>
  </si>
  <si>
    <t>72nd Ave.</t>
  </si>
  <si>
    <t xml:space="preserve">Realign Hunziker Road to meet Hampton Street at 72nd Ave, remove existing 72nd/Hunziker Road intersection, provide bicycle, pedestrian and transit facilities. Project to be refine based on SW Corridor High Capacity Transit recommendations. </t>
  </si>
  <si>
    <t>Bonita Road Improvements</t>
  </si>
  <si>
    <t>Bangy Road</t>
  </si>
  <si>
    <t>Widen to 4 lanes.</t>
  </si>
  <si>
    <t>Durham Road Improvements</t>
  </si>
  <si>
    <t>Upper Boones Ferry Road</t>
  </si>
  <si>
    <t>Walnut Street Extension</t>
  </si>
  <si>
    <t>Ash Ave.</t>
  </si>
  <si>
    <t>Extend street east of 99W to connect to Downtown Tigard (PE Phase only)</t>
  </si>
  <si>
    <t>72nd Ave. Improvements</t>
  </si>
  <si>
    <t>Bonita Road</t>
  </si>
  <si>
    <t>Widen to 3 lanes with bikeways and sidewalks</t>
  </si>
  <si>
    <t>Durham Road</t>
  </si>
  <si>
    <t xml:space="preserve">Dartmouth Street Improvements </t>
  </si>
  <si>
    <t>68th Ave.</t>
  </si>
  <si>
    <t>Widen to 4 lanes with turn lanes and sidewalks.</t>
  </si>
  <si>
    <t>Tigard Town Center Pedestrian Improvements</t>
  </si>
  <si>
    <t>Tigard Town Center</t>
  </si>
  <si>
    <t xml:space="preserve">Throughout TC area </t>
  </si>
  <si>
    <t>Improve Sidewalks, lighting, crossings, bus shelters and benches throughout the Town Center including: Highway 99W, Hall Blvd, Main Street, Hunziker, Walnut and neighborhood streets.</t>
  </si>
  <si>
    <t>Washington Square Regional Center Greenbelt Shared Use Path</t>
  </si>
  <si>
    <t>Hwy. 217</t>
  </si>
  <si>
    <t>Complete shared-use path construction.</t>
  </si>
  <si>
    <t>Regional Trail Gap Closure</t>
  </si>
  <si>
    <t>multiple sections on Fanno, Wash Sq Loop, and Westside Trails</t>
  </si>
  <si>
    <t>Multiple sections on Fanno, Wash Sq Loop, and Westside Trails</t>
  </si>
  <si>
    <t>Infill gaps in regional trail network.  Affected trails include Fanno Creek, Washington Square Loop and Westside Trails.</t>
  </si>
  <si>
    <t>Upper Boones Ferry Intersection Improvements</t>
  </si>
  <si>
    <t>I-5</t>
  </si>
  <si>
    <t xml:space="preserve">Reconfigure intersection of Durham &amp; Upper Boones Ferry to create a through route between Durham &amp; I-5/Carmen Interchange; 2nd Northbound Turn Lane at 72nd/Carmen; 72nd/Boones Ferry assuming Boones Ferry/72nd widened to 5 lanes; eastbound right turn lane </t>
  </si>
  <si>
    <t>Greenburg Intersection Improvements</t>
  </si>
  <si>
    <t>Hall</t>
  </si>
  <si>
    <t>Tiedeman Ave</t>
  </si>
  <si>
    <t>Add 2nd Northbound turn lane; install boulevard treatment at Greenburg/Washington Square Road; improve geometry/alignment Greenburg/Tiedeman and update signal timing as needed.</t>
  </si>
  <si>
    <t>Hwy. 99W Intersection Improvements</t>
  </si>
  <si>
    <t>64th Ave.</t>
  </si>
  <si>
    <t xml:space="preserve">Durham Rd. </t>
  </si>
  <si>
    <t>McDonald Street Improvements</t>
  </si>
  <si>
    <t>Construct turn lanes &amp; intersection improvements; add bike lanes &amp; sidewalks in gaps</t>
  </si>
  <si>
    <t>ODOT/Tigard</t>
  </si>
  <si>
    <t>Hall Blvd. Improvements</t>
  </si>
  <si>
    <t>Durham</t>
  </si>
  <si>
    <t>Widen to 3 lanes; build sidewalks &amp; bike lanes; safety improvements</t>
  </si>
  <si>
    <t>Regional Bikeway Improvements</t>
  </si>
  <si>
    <t>Multiple locations</t>
  </si>
  <si>
    <t>Make spot improvements on key low-volume, low speed through-routes to facilitate bike &amp; pedestrian travel; identify them as bike/pedestrian routes</t>
  </si>
  <si>
    <t>Hall/Hunziker/Scoffins Intersection Realignment</t>
  </si>
  <si>
    <t>Intersection with Hunziker &amp; Scoffins</t>
  </si>
  <si>
    <t>Realign offset intersection to cross intersection to alleviate congestion and safety issues</t>
  </si>
  <si>
    <t>Greenburg/Tiedeman/N. Dakota Reconfiguration</t>
  </si>
  <si>
    <t>N. Dakota St.</t>
  </si>
  <si>
    <t>Realign one or more streets to improve intersection configurations, railroad crossings &amp; creek crossings</t>
  </si>
  <si>
    <t>Downtown Circulation Plan Implementation</t>
  </si>
  <si>
    <t>Downtown Tigard</t>
  </si>
  <si>
    <t>Between Hwy. 99W, Hall &amp; Fanno Creek</t>
  </si>
  <si>
    <t>Acquire ROW, construct streets and streetscape improvements in downtown Tigard</t>
  </si>
  <si>
    <t>Pedestrian Improvements</t>
  </si>
  <si>
    <t>Fill gaps in sidewalk &amp; pedestrian network</t>
  </si>
  <si>
    <t>Neighborhood Trails &amp; Regional Trail Connections</t>
  </si>
  <si>
    <t>Construct high priority neighborhood trails to regional trails, sidewalks &amp; transit</t>
  </si>
  <si>
    <t>P&amp;W RR</t>
  </si>
  <si>
    <t>Portland &amp; Western Rail Trail</t>
  </si>
  <si>
    <t>Construct trail along portion of abandoned rail line</t>
  </si>
  <si>
    <t xml:space="preserve">Tigard </t>
  </si>
  <si>
    <t>Walnut Street Improvements</t>
  </si>
  <si>
    <t>116th Ave.</t>
  </si>
  <si>
    <t>Ash Avenue RR Crossing</t>
  </si>
  <si>
    <t>Burnham Street</t>
  </si>
  <si>
    <t>Commercial Street</t>
  </si>
  <si>
    <t>Extend Ash Avenue from Burnham, across the RR, to Commercial Street</t>
  </si>
  <si>
    <t>Atlanta Street Extension to Dartmouth</t>
  </si>
  <si>
    <t>69th</t>
  </si>
  <si>
    <t>Dartmouth</t>
  </si>
  <si>
    <t>Road extension connecting Haines Road to Dartmouth</t>
  </si>
  <si>
    <t>Ash Avenue Extension, Burnham to Maplewood</t>
  </si>
  <si>
    <t xml:space="preserve">Maplewood </t>
  </si>
  <si>
    <t>Burnham</t>
  </si>
  <si>
    <t>Extend Ash Avenue from Burnham, across the Fanno Creek Trail, to Maplewood</t>
  </si>
  <si>
    <t>Tualatin</t>
  </si>
  <si>
    <t>Sagert</t>
  </si>
  <si>
    <t>Martinazzi</t>
  </si>
  <si>
    <t>65th</t>
  </si>
  <si>
    <t>Signalize intersection and improve grades on Sagert at Martinazzi and 65th</t>
  </si>
  <si>
    <t>2017-2024</t>
  </si>
  <si>
    <t>Teton</t>
  </si>
  <si>
    <t>Tualatin Rd</t>
  </si>
  <si>
    <t>Signalize intersection.</t>
  </si>
  <si>
    <t>ODOT / Tualatin</t>
  </si>
  <si>
    <t>Boones Ferry</t>
  </si>
  <si>
    <t>Lower Boones Ferry</t>
  </si>
  <si>
    <t>Reconstruction/widen  to 5-lanes from Martinazzi to Lower Boones Ferry Road, includes bridge over Tualatin River.</t>
  </si>
  <si>
    <t>105th Ave/Avery Street</t>
  </si>
  <si>
    <t>Blake</t>
  </si>
  <si>
    <t>105th</t>
  </si>
  <si>
    <t>Realign curves and add sidewalks on 105th from Avery to 108th.</t>
  </si>
  <si>
    <t>Herman</t>
  </si>
  <si>
    <t>Upgrade to standard 2-lane road.</t>
  </si>
  <si>
    <t>Myslony</t>
  </si>
  <si>
    <t>112th</t>
  </si>
  <si>
    <t>124th Ave</t>
  </si>
  <si>
    <t>Reconstruct/widen from 112th to 124th to fill system, includes bridge.</t>
  </si>
  <si>
    <t>Washington County</t>
  </si>
  <si>
    <t>Cipole</t>
  </si>
  <si>
    <t>ORE 99W</t>
  </si>
  <si>
    <t>Tualatin-Sherwood</t>
  </si>
  <si>
    <t>Reconstruction/ widen to 3-lanes from Cipole to 124th.</t>
  </si>
  <si>
    <t>McEwan</t>
  </si>
  <si>
    <t>Lake Oswego</t>
  </si>
  <si>
    <t>Widen to 3 lanes from 65th to Lake Oswego.</t>
  </si>
  <si>
    <t>Interconnect signals on Boones Ferry Road from Tualatin-Sherwood Road to Ibach (6 signals).</t>
  </si>
  <si>
    <t>Loop Rd</t>
  </si>
  <si>
    <t>Construct street from Tualatin-Sherwood to Boones Ferry Rd to Martinazzi, including improved intersection at Nyberg near Fred Meyer entrance</t>
  </si>
  <si>
    <t>Central Design District Pedestrian Improvements</t>
  </si>
  <si>
    <t>Pedestrian improvements &amp; bike lanes.</t>
  </si>
  <si>
    <t>Reconstruct/widen to 3 lanes, Add bikelanes to Teton from Avery to Tualatin Rd.</t>
  </si>
  <si>
    <t>Nyberg</t>
  </si>
  <si>
    <t>Add bikelanes on Nyberg from I-5 to 65th.</t>
  </si>
  <si>
    <t>95th Ave.</t>
  </si>
  <si>
    <t>Avery</t>
  </si>
  <si>
    <t>Add bikelanes from Avery to Tualatin-Sherwood Rd.</t>
  </si>
  <si>
    <t>108th Ave.</t>
  </si>
  <si>
    <t>Pedestrian bridge over Tualatin River and connecting paths.</t>
  </si>
  <si>
    <t>City Limits</t>
  </si>
  <si>
    <t>Install sidewalks from Cipole to Tualatin River.</t>
  </si>
  <si>
    <t>Tualatin River Pathway</t>
  </si>
  <si>
    <t>Nyberg Creek Greenway Trail</t>
  </si>
  <si>
    <t>Pedestrian trail from 65th to Martinazzi.</t>
  </si>
  <si>
    <t>Signalize intersection</t>
  </si>
  <si>
    <t>115th</t>
  </si>
  <si>
    <t>Construct new street from future Blake Street to interim alignment of 124th</t>
  </si>
  <si>
    <t xml:space="preserve">Blake </t>
  </si>
  <si>
    <t>Railroad Tracks</t>
  </si>
  <si>
    <t>Construct new street from future 124th Ave to railroad tracks</t>
  </si>
  <si>
    <t>Boones Ferry Road</t>
  </si>
  <si>
    <t>Ibach</t>
  </si>
  <si>
    <t>Norwood</t>
  </si>
  <si>
    <t>Uprgrade to urban standards and add sidewalks</t>
  </si>
  <si>
    <t>I-5 on-ramp</t>
  </si>
  <si>
    <t>Add an additional northbound on-ramp to I-5</t>
  </si>
  <si>
    <t>Herman Rd</t>
  </si>
  <si>
    <t>Signalize intersection at 115th and eliminate free right-turn on Tualatin Road, consider roundabout</t>
  </si>
  <si>
    <t>Tualatin-Sherwood Road</t>
  </si>
  <si>
    <t>Add eastbound right turn lane on Tualatin-Sherwood at Boones Ferry Rd and add right-turn lane on Tualatin-Sherwood to 124th</t>
  </si>
  <si>
    <t>Widen to 3-lanes</t>
  </si>
  <si>
    <t>Hazelbrook Road</t>
  </si>
  <si>
    <t>Jurgens</t>
  </si>
  <si>
    <t>Uprgrade to urban standards</t>
  </si>
  <si>
    <t>Add a dedicated right-turn lane on Teton to Tualatin-Sherwood and add southbound turn pocket on Teton to Avery and signalize intersection</t>
  </si>
  <si>
    <t>65th Ave.</t>
  </si>
  <si>
    <t>Tualatin River</t>
  </si>
  <si>
    <t>I-205</t>
  </si>
  <si>
    <t>Add multi-use path along road</t>
  </si>
  <si>
    <t>Ice Age Tonquin Trail</t>
  </si>
  <si>
    <t>Tualatin / Boones Ferry</t>
  </si>
  <si>
    <t>Construct multi-use path</t>
  </si>
  <si>
    <t>Warm Springs</t>
  </si>
  <si>
    <t>Add bikelane</t>
  </si>
  <si>
    <t>Add sidewalks on I-5 bridge overpass</t>
  </si>
  <si>
    <t>Helenius</t>
  </si>
  <si>
    <t>109th</t>
  </si>
  <si>
    <t>Grahams Ferry Road</t>
  </si>
  <si>
    <t>I-5 Path</t>
  </si>
  <si>
    <t>Lower Boones Ferry Road</t>
  </si>
  <si>
    <t>Construct multi-use path parallel to I-5</t>
  </si>
  <si>
    <t>Saum Creek Greenway</t>
  </si>
  <si>
    <t>Westside Trail Pedestrian Bridge</t>
  </si>
  <si>
    <t>North of Tualatin River</t>
  </si>
  <si>
    <t>OR 10: Oleson Rd. Improvement</t>
  </si>
  <si>
    <t>Oleson Rd. south of OR10</t>
  </si>
  <si>
    <t>Oleson Rd. at Scholls Ferry</t>
  </si>
  <si>
    <t>Realign Oleson Rd. 500 feet to east  and reconfigure Oleson intersections with OR10 and Scholls Ferry Rd.</t>
  </si>
  <si>
    <t>170th Ave. Improvements</t>
  </si>
  <si>
    <t>Merlo Rd.</t>
  </si>
  <si>
    <t>Widen roadway to 4 lanes with left turn lanes at major intersections, sidewalks, and bike lanes or cycle tracks.</t>
  </si>
  <si>
    <t>173rd/174th Under Crossing Improvement</t>
  </si>
  <si>
    <t>Bronson Rd.</t>
  </si>
  <si>
    <t>Construct four-lane under of Hwy. 26 with bike lanes and sidewalks.</t>
  </si>
  <si>
    <t>174th Ave. Improvements</t>
  </si>
  <si>
    <t>Meadowgrass Ln.</t>
  </si>
  <si>
    <t>Add turn lanes, bike lanes and sidewalks</t>
  </si>
  <si>
    <t xml:space="preserve">Cornell @ 143rd Improvements  </t>
  </si>
  <si>
    <t>Science Park Dr.</t>
  </si>
  <si>
    <t>143rd Ave.</t>
  </si>
  <si>
    <t>Realign 143rd with Science Park Dr. @ Cornell as a 4-way signalized intersection.</t>
  </si>
  <si>
    <t>185th Avenue Improvement</t>
  </si>
  <si>
    <t>Springville Rd.</t>
  </si>
  <si>
    <t>Cornell Rd. Improvements</t>
  </si>
  <si>
    <t>113th Ave.</t>
  </si>
  <si>
    <t>107th Ave.</t>
  </si>
  <si>
    <t>Widen from two to three lanes with bike lanes and sidewalks.</t>
  </si>
  <si>
    <t>Cornell Improvements</t>
  </si>
  <si>
    <t>Hwy. 26</t>
  </si>
  <si>
    <t>Widen Cornell from three to five lanes with bike lanes and sidewalks.</t>
  </si>
  <si>
    <t>Farmington Rd. Improvements</t>
  </si>
  <si>
    <t>Kinnaman Rd.</t>
  </si>
  <si>
    <t>Widen roadway from 2/3 lanes to 4 lanes with turn lanes at major intersections, bike lanes, sidewalks, access management, realignment of Rosa/179th intersection.</t>
  </si>
  <si>
    <t>Jenkins Rd. Improvements</t>
  </si>
  <si>
    <t xml:space="preserve">158th Ave. </t>
  </si>
  <si>
    <t>Murray</t>
  </si>
  <si>
    <t>Widen roadway from three to five lanes with bike lanes and sidewalks.</t>
  </si>
  <si>
    <t>Kaiser/143rd Ave. Improvements</t>
  </si>
  <si>
    <t>Bethany Blvd.</t>
  </si>
  <si>
    <t>Kaiser Improvements</t>
  </si>
  <si>
    <t>Widen from two to five lanes with bike lanes and sidewalks.</t>
  </si>
  <si>
    <t>Springville Rd. Improvements</t>
  </si>
  <si>
    <t>Joss St.</t>
  </si>
  <si>
    <t xml:space="preserve">Joss St. </t>
  </si>
  <si>
    <t>Kaiser Rd.</t>
  </si>
  <si>
    <t>Taylors Ferry Extension</t>
  </si>
  <si>
    <t>Oleson Rd.</t>
  </si>
  <si>
    <t>Washington Dr.</t>
  </si>
  <si>
    <t>Construct new two lane extension with bike lanes and sidewalks</t>
  </si>
  <si>
    <t>Tualatin-Sherwood Rd. Improvements</t>
  </si>
  <si>
    <t>Langer Farms Parkway</t>
  </si>
  <si>
    <t>Teton Ave.</t>
  </si>
  <si>
    <t>Widen from three to five lanes with bike lanes and sidewalks.</t>
  </si>
  <si>
    <t>Walker Rd. Improvements</t>
  </si>
  <si>
    <t>Amberglen</t>
  </si>
  <si>
    <t>West Union Rd. Improvements</t>
  </si>
  <si>
    <t>Barnes Rd. Improvements</t>
  </si>
  <si>
    <t>St. Vincent's Hosp. entrance</t>
  </si>
  <si>
    <t>Leahy Rd.</t>
  </si>
  <si>
    <t>Multnomah. Co. Line</t>
  </si>
  <si>
    <t>Scholls Ferry Improvements</t>
  </si>
  <si>
    <t>Beaverton-Hillsdale Hwy.</t>
  </si>
  <si>
    <t>Widen roadway from two to three lanes with bike lanes and sidewalks</t>
  </si>
  <si>
    <t>Merlo/158th Improvements</t>
  </si>
  <si>
    <t>170th Ave.</t>
  </si>
  <si>
    <t>Widen roadway to five lanes with bike lanes and sidewalks</t>
  </si>
  <si>
    <t>Cedar Hills Blvd</t>
  </si>
  <si>
    <t xml:space="preserve"> 118th</t>
  </si>
  <si>
    <t>Widen to five lanes with bike lanes and sidewalks.  Add double turn lanes.</t>
  </si>
  <si>
    <t>185th Ave. Improvements</t>
  </si>
  <si>
    <t>Blanton St.</t>
  </si>
  <si>
    <t>Alexander St. Improvements</t>
  </si>
  <si>
    <t>192nd Ave.</t>
  </si>
  <si>
    <t>178th Ave.</t>
  </si>
  <si>
    <t>Add sidewalks, lighting, streetscape features, bike boulevard treatments, signal at 185th Ave, turn lanes at major intersections.</t>
  </si>
  <si>
    <t>Johnson St. Improvements</t>
  </si>
  <si>
    <t>Add sidewalks, bike lanes, lighting, turn lanes at major intersections.</t>
  </si>
  <si>
    <t>Grahams Ferry Rd Improvements</t>
  </si>
  <si>
    <t>Helenius St.</t>
  </si>
  <si>
    <t>Washington/ Clackamas County line</t>
  </si>
  <si>
    <t>Widen Grahams Ferry Rd to 3 lanes, add bike/pedestrian connections to regional trail system and fix undersized railroad overcrossing.</t>
  </si>
  <si>
    <t>95th Ave. Ped/Bike Connection</t>
  </si>
  <si>
    <t>Morrison St.</t>
  </si>
  <si>
    <t>Sunset TC</t>
  </si>
  <si>
    <t xml:space="preserve">Pedestrian/bicycle pathway, lighting, bridge over Johnson Creek, grade-separated crossing of Barnes Road. </t>
  </si>
  <si>
    <t>Tonquin Rd. Improvements</t>
  </si>
  <si>
    <t>Grahams Ferry Rd.</t>
  </si>
  <si>
    <t>Oregon St.</t>
  </si>
  <si>
    <t>Glencoe Rd. Improvements</t>
  </si>
  <si>
    <t>Jackson Ave.</t>
  </si>
  <si>
    <t>Widen to three lanes with bike lanes and sidewalks.</t>
  </si>
  <si>
    <t>205th Ave. Improvements</t>
  </si>
  <si>
    <t>Quatama Rd.</t>
  </si>
  <si>
    <t>Baseline Rd.</t>
  </si>
  <si>
    <t>Widen road to 5 lanes with bike lanes and sidewalks.  Widen bridge over Beaverton Creek to four lanes with bike lanes and sidewalks.</t>
  </si>
  <si>
    <t>Kinnaman Rd. Improvements</t>
  </si>
  <si>
    <t>209th Ave.</t>
  </si>
  <si>
    <t>Reconstruct with sidewalks, bike lanes and turn lanes at major intersecions; consolidate offset intersection at 198th Ave.</t>
  </si>
  <si>
    <t>99W to I-5 Southern Arterial</t>
  </si>
  <si>
    <t>Wash. Sq. Regional Center</t>
  </si>
  <si>
    <t>Complete 7400 feet of sidewalk improvements.</t>
  </si>
  <si>
    <t>Sunset TC Station Community Pedestrian Improvements</t>
  </si>
  <si>
    <t>Sunset TC Station Community</t>
  </si>
  <si>
    <t>Sidewalks, pedestrian crossings, accessways, ped/bike bridges over creeks.</t>
  </si>
  <si>
    <t>Aloha-Reedville Pedestrian Improvements</t>
  </si>
  <si>
    <t>Aloha-Reedville Study Area</t>
  </si>
  <si>
    <t>Sidewalk infill, pedestrian crossings, accessways, ped/bike bridges over creeks, at-grade ped/bike crossings of Portland and Western Railroad.</t>
  </si>
  <si>
    <t>Saltzman Rd. Bike</t>
  </si>
  <si>
    <t>Barnes Rd.</t>
  </si>
  <si>
    <t>Complete 950 feet of bike lanes in town center.</t>
  </si>
  <si>
    <t>Locust Ave. Bike</t>
  </si>
  <si>
    <t>80th Ave.</t>
  </si>
  <si>
    <t>Completes 1650 feet of bike lanes in regional center.</t>
  </si>
  <si>
    <t>Greenburg Rd. Bike</t>
  </si>
  <si>
    <t>Completes 3400 feet of bike lanes in regional center.</t>
  </si>
  <si>
    <t>Cornell Rd. Bike</t>
  </si>
  <si>
    <t>Saltzman Rd.</t>
  </si>
  <si>
    <t>119th Ave.</t>
  </si>
  <si>
    <t>Completes 1750 feet of bike lanes in town center.</t>
  </si>
  <si>
    <t>Butner Rd. Bike</t>
  </si>
  <si>
    <t>Park Way</t>
  </si>
  <si>
    <t>Completes 7800 feet of bike lanes to transit corridor.</t>
  </si>
  <si>
    <t>Bronson Rd. Bike</t>
  </si>
  <si>
    <t>Completes 15000 feet of bike lanes to transit corridor.</t>
  </si>
  <si>
    <t>Roy Rogers Rd. / Tualatin-Sherwood Road</t>
  </si>
  <si>
    <t>Construct road to 5 lane collector standard.</t>
  </si>
  <si>
    <t>124th Ave Extension</t>
  </si>
  <si>
    <t>Tualatin-Sherwood Rd.</t>
  </si>
  <si>
    <t>Grahams Ferry Rd</t>
  </si>
  <si>
    <t>92nd Ave. Ped.</t>
  </si>
  <si>
    <t>Garden Home Blvd.</t>
  </si>
  <si>
    <t>Completes 3800 feet of sidewalk improvements to transit corridor</t>
  </si>
  <si>
    <t>173rd Ave.</t>
  </si>
  <si>
    <t>173rd</t>
  </si>
  <si>
    <t>Widen from two to four lanes with turn lanes, intersection treatments, bike lanes, sidewalks and street lighting.</t>
  </si>
  <si>
    <t>Cedar Hills Blvd. Improvements</t>
  </si>
  <si>
    <t>Butner Rd</t>
  </si>
  <si>
    <t>Celeste Ln</t>
  </si>
  <si>
    <t>Widen to five lanes thru Barnes, turn lane improvements at US26, signalize US26 EB, continous bike lanes and sidewalks through interchange area.</t>
  </si>
  <si>
    <t>Cedar Mill Local Street Connectivity</t>
  </si>
  <si>
    <t>Cedar Mill Town Center</t>
  </si>
  <si>
    <t>Connect local streets to reduce out of direction travel and  use of arterial roads for local trips</t>
  </si>
  <si>
    <t>Washington County Neighborhood Bikeways</t>
  </si>
  <si>
    <t>30 miles of neighborhood bikeways (bike boulevards) on low-traffic streets throughout unincorporated urban Washington County, including enhanced at-grade crossings of arterials.</t>
  </si>
  <si>
    <t>Murray Blvd. Bikelane &amp; sidewalk</t>
  </si>
  <si>
    <t xml:space="preserve">Farmington Rd. </t>
  </si>
  <si>
    <t>Construct a six-foot wide bikelane on west side of Murray &amp; replace existing asphalt path with six-foot wide concrete sidewalk &amp; five-foot wide planting strip. Move railroad equipment.</t>
  </si>
  <si>
    <t>Evergreen Rd. Bike Lanes</t>
  </si>
  <si>
    <t>NW 215th Ave.</t>
  </si>
  <si>
    <t>Construct six-foot wide bike lanes east and westbound &amp; correct vertical alignment</t>
  </si>
  <si>
    <t>Oleson Rd Bridge</t>
  </si>
  <si>
    <t>North of Fanno Creek</t>
  </si>
  <si>
    <t>South of Fanno Creek</t>
  </si>
  <si>
    <t>Bridge Replacement</t>
  </si>
  <si>
    <t>Tonquin / Grahams Ferry Intersection Improvements</t>
  </si>
  <si>
    <t>Raise intersection elevation, widen approaches to three lanes, provide sidewalks and bike lanes, install traffic signal.</t>
  </si>
  <si>
    <t>Southbound Hwy 217 Allen/Denny Split Diamond Interchange</t>
  </si>
  <si>
    <t>Allen Blvd</t>
  </si>
  <si>
    <t>Denny Rd</t>
  </si>
  <si>
    <t>Consolidate Allen Blvd and Denney Rd SB interchanges with split diamond interchange and collector/distributor roads.</t>
  </si>
  <si>
    <t>TV Hwy (and Canyon Rd) Corridor Safety and Access to Transit</t>
  </si>
  <si>
    <t>TV Highway in Aloha-Reedville Safety and Operational Improvements</t>
  </si>
  <si>
    <t>19500 block</t>
  </si>
  <si>
    <t>160th Ave.</t>
  </si>
  <si>
    <t>Enhanced pedestrian crossings, sidewalk infill, bike lane infill, street lighting, bus stop enhancements, intersection safety and operational improvements.</t>
  </si>
  <si>
    <t>Cornell/Evergreen/229th Corridor Safety and Access to Transit</t>
  </si>
  <si>
    <t>Hillsboro TC</t>
  </si>
  <si>
    <t>Bus stop improvements, ADA improvements, sidewalk infill, enhanced pedestrian crossings, signal priority.</t>
  </si>
  <si>
    <t>Walnut St</t>
  </si>
  <si>
    <t>116th</t>
  </si>
  <si>
    <t>Tiedeman</t>
  </si>
  <si>
    <t>Baseline Rd Improvements</t>
  </si>
  <si>
    <t>231st Ave</t>
  </si>
  <si>
    <t>Improve to 5 lanes with bike/ped facilities, storm drainage, street lighting</t>
  </si>
  <si>
    <t>Joss St</t>
  </si>
  <si>
    <t>Shackelford Rd</t>
  </si>
  <si>
    <t>existing terminus</t>
  </si>
  <si>
    <t>Extend Joss Rd to Road A to serve development of North Bethany Area</t>
  </si>
  <si>
    <t>P15 (Oats)</t>
  </si>
  <si>
    <t>Brugger Rd</t>
  </si>
  <si>
    <t>New 2 lane road with sidewalks, bike and street lighting</t>
  </si>
  <si>
    <t xml:space="preserve">Tigard/Tualatin/Sherwood Area ITS </t>
  </si>
  <si>
    <t>Install advanced traffic management systems including adaptive signals, communications, dynamic messaging signs,  and surveillance and management equipment.</t>
  </si>
  <si>
    <t>197th</t>
  </si>
  <si>
    <t>Lisa Dr</t>
  </si>
  <si>
    <t>Eastbound: Widen to five lanes with bike lanes and sidewalks</t>
  </si>
  <si>
    <t>198th Ave. Improvements - South</t>
  </si>
  <si>
    <t>ODOT/TriMet</t>
  </si>
  <si>
    <t>TV Highway HCT Study</t>
  </si>
  <si>
    <t>Merlo Rd. Interim Bike Improvements</t>
  </si>
  <si>
    <t>Jenkins Rd</t>
  </si>
  <si>
    <t>Completes 6700 feet of bike lanes to transit corridor.</t>
  </si>
  <si>
    <t>Saltzman Rd</t>
  </si>
  <si>
    <t>Laidlaw Rd</t>
  </si>
  <si>
    <t>Bayonne Ln</t>
  </si>
  <si>
    <t>Scholls Ferry Rd. Improvements</t>
  </si>
  <si>
    <t>West of Tile Flat Rd</t>
  </si>
  <si>
    <t>Meek</t>
  </si>
  <si>
    <t>Scotch Church</t>
  </si>
  <si>
    <t>US 26 and Jackson School Road</t>
  </si>
  <si>
    <t>Widen from 2 to three lanes with sidewalks, bike lanes, street lighting, and community features</t>
  </si>
  <si>
    <t>Bridge</t>
  </si>
  <si>
    <t>Build new 3 lane road with bike/ped facilities, storm drainage, street lighting to serve North Bethany</t>
  </si>
  <si>
    <t>Shackelford Rd Bridge</t>
  </si>
  <si>
    <t>Beaverton-Hiilsdale Hwy.</t>
  </si>
  <si>
    <t>Oleson Rd. and Scholls Ferry</t>
  </si>
  <si>
    <t>BHOS Phase 2 improvements to project 10545</t>
  </si>
  <si>
    <t>Reedville Trail North Segment</t>
  </si>
  <si>
    <t>Wilkins St.</t>
  </si>
  <si>
    <t>Multi-use trail following BPA Pearl-Keeler Powerline.</t>
  </si>
  <si>
    <t>Reedville Trail South Segment</t>
  </si>
  <si>
    <t>Rosedale Rd.</t>
  </si>
  <si>
    <t>Thompson Rd Realignment</t>
  </si>
  <si>
    <t>Circle A Dr</t>
  </si>
  <si>
    <t>Realign as 3 lane arterial, with sidewalks, bike and street lighting</t>
  </si>
  <si>
    <t>Widen from 3 lanes to 5 lanes with bike lanes, sidewalks and street lighting</t>
  </si>
  <si>
    <t>Metzger Area</t>
  </si>
  <si>
    <t>Metzger Area Bike / Ped Improvement program</t>
  </si>
  <si>
    <t>Laidlaw Improvements</t>
  </si>
  <si>
    <t>Skycrest</t>
  </si>
  <si>
    <t>Lakeview</t>
  </si>
  <si>
    <t>Straighten curves, widen to 3 lanes with bike lanes and sidewalks.</t>
  </si>
  <si>
    <t>Fischer Rd. Interim Bike and Pedestrian Improvements</t>
  </si>
  <si>
    <t>131st Ave</t>
  </si>
  <si>
    <t>Pacific Hwy (99W)</t>
  </si>
  <si>
    <t>Washington County Pedestrian Arterial Crossings</t>
  </si>
  <si>
    <t>Construct 12 enhanced at-grade pedestrian crossings of 170th Avenue, 185th Avenue, Baseline Road, Cornell Road and Walker Road.</t>
  </si>
  <si>
    <t>124th Ave Improvements</t>
  </si>
  <si>
    <t>Widen 124th from 2 lanes to 5 lanes with bike lanes and sidewalks</t>
  </si>
  <si>
    <t xml:space="preserve">Basalt Creek E-W Connector </t>
  </si>
  <si>
    <t>Boones Ferry Rd</t>
  </si>
  <si>
    <t>Extend new 5 lane Arterial with bike lanes, sidewalks and street lighting.</t>
  </si>
  <si>
    <t>Countyline</t>
  </si>
  <si>
    <t>160th Ave Improvements</t>
  </si>
  <si>
    <t>111th / Rainmont Rd / 113th Ave</t>
  </si>
  <si>
    <t>McDaniel Rd</t>
  </si>
  <si>
    <t>113th Ave</t>
  </si>
  <si>
    <t>Rainmont Rd</t>
  </si>
  <si>
    <t>Construct new 2 lane Collector Rd with sidewalks bikelanes and street lighting</t>
  </si>
  <si>
    <t xml:space="preserve">Beaverton Area ITS </t>
  </si>
  <si>
    <t>Bauer Woods DR</t>
  </si>
  <si>
    <t>Kaiser</t>
  </si>
  <si>
    <t>Council Creek Trail: East-West Segment</t>
  </si>
  <si>
    <t>Hwy. 47 (Forest Grove)</t>
  </si>
  <si>
    <t>1st Ave. (Hillsboro)</t>
  </si>
  <si>
    <t>185th Ave</t>
  </si>
  <si>
    <t>Wide from two lanes to three lanes with bike lanes and sidewalks - interim improvement</t>
  </si>
  <si>
    <t>Garden Home Rd Improvements</t>
  </si>
  <si>
    <t>92nd</t>
  </si>
  <si>
    <t xml:space="preserve">Oleson Rd. </t>
  </si>
  <si>
    <t>Improvements to enhance safety, and bike / ped accessibility</t>
  </si>
  <si>
    <t>West Union Rd. Interim Bike and Pedestrian Improvements</t>
  </si>
  <si>
    <t>Turf-to-Surf Trail: South Hillsboro / Reedville Segment</t>
  </si>
  <si>
    <t>Century Blvd.</t>
  </si>
  <si>
    <t>Shaw St.</t>
  </si>
  <si>
    <t>Multi-use trail along south side of Portland &amp; Western Railroad.</t>
  </si>
  <si>
    <t>Westside Trail: Segment 2</t>
  </si>
  <si>
    <t>Tigard City Limit</t>
  </si>
  <si>
    <t>Beef Bend Rd.</t>
  </si>
  <si>
    <t>Multi-use trail following BPA powerline</t>
  </si>
  <si>
    <t>North Hillsboro Active Transportation Connections</t>
  </si>
  <si>
    <t>Multi-use trails, cycletracks and grade-separated bike/ped crossings connecting Intel Ronler Acres, Hillsboro Ballpark, Fred Meyer shopping center, Rock Creek Trail, Oregon Electric Railway Trail and Cornelius Pass Road.</t>
  </si>
  <si>
    <t>Roy Rogers Rd.</t>
  </si>
  <si>
    <t>Cornelius Pass Rd. Improvements</t>
  </si>
  <si>
    <t>Frances St.</t>
  </si>
  <si>
    <t xml:space="preserve">Hillsboro Area ITS </t>
  </si>
  <si>
    <t>Wash Co, Tualatin &amp; Wilsonville</t>
  </si>
  <si>
    <t>East-West Arterial Overcrossing</t>
  </si>
  <si>
    <t>East of I-5</t>
  </si>
  <si>
    <t>Wilsonville</t>
  </si>
  <si>
    <t>Kinsman Rd. Extension</t>
  </si>
  <si>
    <t xml:space="preserve">Ridder Rd. </t>
  </si>
  <si>
    <t>Day St.</t>
  </si>
  <si>
    <t>Construct three lane road extension with sidewalks &amp; bike lanes</t>
  </si>
  <si>
    <t xml:space="preserve">Day Rd. Improvements </t>
  </si>
  <si>
    <t>Boones Ferry Rd.</t>
  </si>
  <si>
    <t>Boones Ferry Improvements</t>
  </si>
  <si>
    <t>Basalt Creek East-West Arterial</t>
  </si>
  <si>
    <t>Day Rd</t>
  </si>
  <si>
    <t>Boones Ferry Road/Commerce Circle/95th Avenue</t>
  </si>
  <si>
    <t>intersection improvement and Access Control</t>
  </si>
  <si>
    <t>Boones Ferry / I-5 ramp improvements</t>
  </si>
  <si>
    <t>SB I-5 off ramp</t>
  </si>
  <si>
    <t>construct second right-turn lane</t>
  </si>
  <si>
    <t>Day Rd Overcrossing</t>
  </si>
  <si>
    <t>Elligsen Rd</t>
  </si>
  <si>
    <t>Financial Constrained</t>
  </si>
  <si>
    <t>Metro Investment Category</t>
  </si>
  <si>
    <t>Subregion</t>
  </si>
  <si>
    <t>Sensitive Habitat Area</t>
  </si>
  <si>
    <t>Hillsboro / Wa. Co.</t>
  </si>
  <si>
    <t>Arrington</t>
  </si>
  <si>
    <t>Improve to 5 lane with bike lanes and sidewalks.</t>
  </si>
  <si>
    <t>227th/69th Ave</t>
  </si>
  <si>
    <t>Widen and extend 2/3 lane with bike/sidewalks.</t>
  </si>
  <si>
    <t>Drake St.</t>
  </si>
  <si>
    <t>67th Ave.</t>
  </si>
  <si>
    <t>Widen to provide 2/3 lanes with bike lanes and sidewalks</t>
  </si>
  <si>
    <t>ODOT/Wash. Co</t>
  </si>
  <si>
    <t>Hillsboro Staduim/ Ronler Acres</t>
  </si>
  <si>
    <t>Provide local match funding to leverage federal funds for LRT extension. Continue work as part of the HCT System Expansion Policy. Next phase corridor as identified in the HCT System plan and adopted by JPACT and Metro Council.</t>
  </si>
  <si>
    <t>South Loop Rd.</t>
  </si>
  <si>
    <t>Construction of 2 lane frontage road.</t>
  </si>
  <si>
    <t>Old Town Arterials-Collectors</t>
  </si>
  <si>
    <t>Complete arterials and collector streets within old town overlay per City TSP.</t>
  </si>
  <si>
    <t>Sunset Blvd.</t>
  </si>
  <si>
    <t>Aldergrove</t>
  </si>
  <si>
    <t>Greengate</t>
  </si>
  <si>
    <t>Reconstruct road to 3 lane arterial standards in sections not to TSP section for arterial. Fix vertical crest sight distance issue at Pine St intersection. Possible signal or roundabout at Sunset/Main/Ladd Hill</t>
  </si>
  <si>
    <t>Pedestrian Links to Schools &amp; Town Center</t>
  </si>
  <si>
    <t>Pedestrian upgrades, new sidewalks, sidewalk infill at: Sunset, Division, Edy, Elwert, Meinecke, Pine, Roy, Ladd Hill, Timbrel, Washington, Willamette, Old Pacific Hwy.</t>
  </si>
  <si>
    <t>Greenburg Rd. Improvements</t>
  </si>
  <si>
    <t>Gomartin Ln.</t>
  </si>
  <si>
    <t>Washington Square Dr.</t>
  </si>
  <si>
    <t>Widen to five lanes with bike lanes and sidewalks.</t>
  </si>
  <si>
    <t>Tualatin RIver</t>
  </si>
  <si>
    <t>River</t>
  </si>
  <si>
    <t>Widen to 6 lanes from Cipole to the Tualatin River.</t>
  </si>
  <si>
    <t>Butner Rd. Improvements</t>
  </si>
  <si>
    <t>121st Ave.</t>
  </si>
  <si>
    <t xml:space="preserve">Widen to seven lanes with bike lanes and sidewalks. </t>
  </si>
  <si>
    <t>Cornell/Cornelius Pass Interchange</t>
  </si>
  <si>
    <t xml:space="preserve">Grade separate Cornell at Cornelius Pass. </t>
  </si>
  <si>
    <t>Murray/TV Hwy. Intersection</t>
  </si>
  <si>
    <t>Intersections improvement at TV Hwy. and Farmington with Murray Blvd.</t>
  </si>
  <si>
    <t>197th/198th Ave. Improvements</t>
  </si>
  <si>
    <t>Science Park Dr. Bike</t>
  </si>
  <si>
    <t>Complete 3600 feet of bike lanes in town center.</t>
  </si>
  <si>
    <t>102nd/103rd 2 lane multimodal connection</t>
  </si>
  <si>
    <t>Connect streets and construct bike lanes and sidewalks.  Realign intersection at BH Hwy and Western.</t>
  </si>
  <si>
    <t>Completes 2100 feet of bike lanes in  transit corridor</t>
  </si>
  <si>
    <t>Baseline @ 185th Improvement</t>
  </si>
  <si>
    <t xml:space="preserve">Grade separate intersection and MAX. </t>
  </si>
  <si>
    <t xml:space="preserve">I-5/99W Connector Southern Arterial </t>
  </si>
  <si>
    <t>124th Ave. Extension</t>
  </si>
  <si>
    <t>Cornell Road</t>
  </si>
  <si>
    <t>107th</t>
  </si>
  <si>
    <t>Leahy</t>
  </si>
  <si>
    <t>Bull Mountain Rd</t>
  </si>
  <si>
    <t>HWY 99W</t>
  </si>
  <si>
    <t>Beef Bend Rd</t>
  </si>
  <si>
    <t>150th</t>
  </si>
  <si>
    <t>80th Ave</t>
  </si>
  <si>
    <t>Oleson Rd</t>
  </si>
  <si>
    <t>Oak St</t>
  </si>
  <si>
    <t>119th Ave</t>
  </si>
  <si>
    <t>Thompson Rd</t>
  </si>
  <si>
    <t>Washington Co./ Beaverton/ Tigard</t>
  </si>
  <si>
    <t>Hwy. 217 Capacity Improvements</t>
  </si>
  <si>
    <t>OR 8</t>
  </si>
  <si>
    <t>Construct as a 6-lane freeway, adding 3rd through lane in each direction, and complete interchange reconstruction with ramp and overcrossing improvements</t>
  </si>
  <si>
    <t xml:space="preserve"> </t>
  </si>
  <si>
    <t>Gresham</t>
  </si>
  <si>
    <t>East Buttes Powerline Trail</t>
  </si>
  <si>
    <t>Springwater/Gresham-Fairview trail</t>
  </si>
  <si>
    <t>Clackamas Greenway</t>
  </si>
  <si>
    <t>Build trail linking Gresham and the Clackamas River.</t>
  </si>
  <si>
    <t>242nd Ave.</t>
  </si>
  <si>
    <t>Burnside Rd. Blvd Improvements</t>
  </si>
  <si>
    <t>181st</t>
  </si>
  <si>
    <t>Complete boulevard improvements.</t>
  </si>
  <si>
    <t>Cleveland St. Reconstruction.</t>
  </si>
  <si>
    <t>Powell</t>
  </si>
  <si>
    <t>Burnside</t>
  </si>
  <si>
    <t>Reconstructs street from Burnside to Powell.</t>
  </si>
  <si>
    <t>Wallula St. Reconstruction, + intersections</t>
  </si>
  <si>
    <t>Stark</t>
  </si>
  <si>
    <t>Widen road, add curb/gutter, sidewalks.  At Burnside, add northbound, southbound, left turn lanes.  Signalize Stark.</t>
  </si>
  <si>
    <t>1st Street/Bull Run. Reconstruction</t>
  </si>
  <si>
    <t>257th Ave.</t>
  </si>
  <si>
    <t>Brings to standards, adds pedestrian, bicycle facilities.</t>
  </si>
  <si>
    <t>Regner Rd. Reconstruction</t>
  </si>
  <si>
    <t>Roberts</t>
  </si>
  <si>
    <t>Southern City Limits</t>
  </si>
  <si>
    <t>Brings to standards, adds pedestrian, bicycle facilities, improves Regner/Butler intersection by adding NB left-turn pocket and signalizing intersection.</t>
  </si>
  <si>
    <t>Powell Valley Imps.</t>
  </si>
  <si>
    <t>282nd. Ave.</t>
  </si>
  <si>
    <t>Improve Powell Valley w. ped and bike facilities.</t>
  </si>
  <si>
    <t>Orient Dr. Imps.</t>
  </si>
  <si>
    <t>South City Limits</t>
  </si>
  <si>
    <t>Upgrades to arterial 4 lane standards.</t>
  </si>
  <si>
    <t>Highland/190th Rd. Widening</t>
  </si>
  <si>
    <t>200' south of SW 11th</t>
  </si>
  <si>
    <t>Ending at the intersection of Pleasant View Dr./SE 190th and Butler</t>
  </si>
  <si>
    <t>Burnside St. Improvements</t>
  </si>
  <si>
    <t>NE Wallula St.</t>
  </si>
  <si>
    <t>Hogan</t>
  </si>
  <si>
    <t>Complete boulevard design improvements Wallula to Hogan (2004 RTP 2048), also improve intersection of Burnside at Division (2002 TSP #15) by adding eastbound RT and signal, and also improve the intersection of Burnside and Hogan (2004 RTP #2032).</t>
  </si>
  <si>
    <t>Max Trail</t>
  </si>
  <si>
    <t>Cleveland</t>
  </si>
  <si>
    <t>Construct new shared use path.</t>
  </si>
  <si>
    <t>Gresham/Fairview Trail</t>
  </si>
  <si>
    <t>Halsey</t>
  </si>
  <si>
    <t>Marine Dr.</t>
  </si>
  <si>
    <t>Springwater trail connect. incl. Trailhead @ Marine Dr.</t>
  </si>
  <si>
    <t>Springwater Trail Connections</t>
  </si>
  <si>
    <t>Pl. View/190th</t>
  </si>
  <si>
    <t>Provide ped, bike and equestrian access to regional trail.</t>
  </si>
  <si>
    <t>Division St. Multimodal Improvements</t>
  </si>
  <si>
    <t>Wallula</t>
  </si>
  <si>
    <t xml:space="preserve">west city limits </t>
  </si>
  <si>
    <t>Retrofit street to add bicylce facilities, sidewalks, and explore other multimodal facilities and connections.</t>
  </si>
  <si>
    <t>Gresham RC Ped and Ped to Max</t>
  </si>
  <si>
    <t>all stations</t>
  </si>
  <si>
    <t>Improve sidewalks, lighting, crossings, bus shelters, benches.</t>
  </si>
  <si>
    <t>Phase 3 Signal Optimization</t>
  </si>
  <si>
    <t>System Wide</t>
  </si>
  <si>
    <t>Optimize signals, provide message boards.</t>
  </si>
  <si>
    <t>Sandy Blvd. Widening</t>
  </si>
  <si>
    <t>181st Ave.</t>
  </si>
  <si>
    <t>202nd</t>
  </si>
  <si>
    <t>Widens Sandy Blvd. to 5 lanes with sidewalks, bikelanes from 181st to  202nd Ave.</t>
  </si>
  <si>
    <t>181st Ave. Widening</t>
  </si>
  <si>
    <t>Halsey St.</t>
  </si>
  <si>
    <t>EB on-ramp to I-84</t>
  </si>
  <si>
    <t>Widens street to three lanes southbound.</t>
  </si>
  <si>
    <t>181st Ave. Intersection Improvement (181st/Glisan)</t>
  </si>
  <si>
    <t>181st/Glisan</t>
  </si>
  <si>
    <t>Improve Intersection.</t>
  </si>
  <si>
    <t>181st Ave. Intersection Improvement (181st/Burnside)</t>
  </si>
  <si>
    <t>181st/Burnside</t>
  </si>
  <si>
    <t>162nd Ave. Imps. Plus TIF project</t>
  </si>
  <si>
    <t>Glisan</t>
  </si>
  <si>
    <t>Reconstruct, widen to 5 lanes, plus EB RT at Glisan.</t>
  </si>
  <si>
    <t>201st: Halsey to Sandy</t>
  </si>
  <si>
    <t>Sandy</t>
  </si>
  <si>
    <t>Improve to collector standards, signalize 201st/Sandy Blvd.</t>
  </si>
  <si>
    <t>at Division</t>
  </si>
  <si>
    <t>at Stark</t>
  </si>
  <si>
    <t>Division: SB, EB turn lanes.  At Stark: add 2nd NB LT lane and exclusive RT lane.</t>
  </si>
  <si>
    <t>181st Ave. Improvements</t>
  </si>
  <si>
    <t>Yamhill</t>
  </si>
  <si>
    <t>Complete boulevard design improvements.</t>
  </si>
  <si>
    <t>Rockwood TC Ped and Ped to Max:188th LRT Stations and Ped to Max</t>
  </si>
  <si>
    <t>Halsey St. Improvements</t>
  </si>
  <si>
    <t>201st</t>
  </si>
  <si>
    <t>Widen to 4 lanes w. sidewalks and bikelanes.</t>
  </si>
  <si>
    <t>Burnside SC Pedestrian Imps.</t>
  </si>
  <si>
    <t>172nd, 197th, Glisan, Stark &amp; intersecting streets</t>
  </si>
  <si>
    <t>SE 174th N/S Improvements</t>
  </si>
  <si>
    <t>Giese</t>
  </si>
  <si>
    <t>174th/Jenne</t>
  </si>
  <si>
    <t xml:space="preserve">Construction of new roadway that adds n/s capacity in vicinity of 174/Jenne. This facility will have two travel lanes in each direction (total 4 travel lanes), and a median/turn lane which will be primarily a median, with left turn pockets at the intersection of the New Road/Giese, and also New Road/McKinley. </t>
  </si>
  <si>
    <t>Butler Rd. Improvements</t>
  </si>
  <si>
    <t xml:space="preserve">190th </t>
  </si>
  <si>
    <t>Towle Rd.</t>
  </si>
  <si>
    <t>Improve Butler Rd. in new alignment to collector standards, at intersection, add northbound and westbound turn pockets and signalize.</t>
  </si>
  <si>
    <t>Portland/Gresham</t>
  </si>
  <si>
    <t>Foster Rd. Extension (north)</t>
  </si>
  <si>
    <t>Jenne</t>
  </si>
  <si>
    <t>172nd</t>
  </si>
  <si>
    <t>New north extension of Foster.</t>
  </si>
  <si>
    <t>Giese Rd. Extension</t>
  </si>
  <si>
    <t>182nd</t>
  </si>
  <si>
    <t>New ext. of Giese Rd. to Foster Road.</t>
  </si>
  <si>
    <t>172nd Ave. Improvements</t>
  </si>
  <si>
    <t xml:space="preserve">Giese Rd. </t>
  </si>
  <si>
    <t>Foster Rd.</t>
  </si>
  <si>
    <t>Upgrade street to urban standards w. sidewalks, bikelanes.</t>
  </si>
  <si>
    <t>Butler Rd.</t>
  </si>
  <si>
    <t>Cheldelin Rd.</t>
  </si>
  <si>
    <t>Upgrade street to urban standards w. sidewalks, bikelanes, and add roundabout or traffic signal at 172nd/Foster.</t>
  </si>
  <si>
    <t>Giese Rd. Improvements</t>
  </si>
  <si>
    <t>182nd Ave.</t>
  </si>
  <si>
    <t>190th Ave.</t>
  </si>
  <si>
    <t>Foster Rd. Bridge</t>
  </si>
  <si>
    <t>Construct bridge crossing.</t>
  </si>
  <si>
    <t>Butler Rd. Extension and Bridge</t>
  </si>
  <si>
    <t>Binford</t>
  </si>
  <si>
    <t>Rodlun</t>
  </si>
  <si>
    <t>Construct new Butler road extension and  bridge crossing.</t>
  </si>
  <si>
    <t>Eastman at Division</t>
  </si>
  <si>
    <t>Add 2nd NB and SB LT lanes.</t>
  </si>
  <si>
    <t>Eastman at Stark</t>
  </si>
  <si>
    <t>Add EB and NB RT lanes and 2nd NB and SB LT lanes.</t>
  </si>
  <si>
    <t>Rugg Rd. Ext.</t>
  </si>
  <si>
    <t>Orient Dr.</t>
  </si>
  <si>
    <t>Construction of new roadway that adds e/w capacity in vicinity Rugg Rd and connects Springwater Industrial area to Highway 26.</t>
  </si>
  <si>
    <t>252nd Ave.</t>
  </si>
  <si>
    <t>Rugg Rd.</t>
  </si>
  <si>
    <t>242nd. Ave.</t>
  </si>
  <si>
    <t>Springwater Road Section 4</t>
  </si>
  <si>
    <t>19h Ave/Springwater Rd Section 4</t>
  </si>
  <si>
    <t>Palmblad/252nd</t>
  </si>
  <si>
    <t>Construction of new street for implementation of Springwater Plan.</t>
  </si>
  <si>
    <t>Palmblad/252nd/Palmquist Rd</t>
  </si>
  <si>
    <t>Hillyard Rd/10</t>
  </si>
  <si>
    <t>252nd/Palmblad</t>
  </si>
  <si>
    <t>Springwater Plan Road/Springwater Road Section 7</t>
  </si>
  <si>
    <t>Hogan Road 2900 feet north of Rugg Road</t>
  </si>
  <si>
    <t>McNutt Road/9</t>
  </si>
  <si>
    <t>Springwater Planned Road/Springwater Road 8</t>
  </si>
  <si>
    <t>Hogan Road 1300 feet north of Rugg Road</t>
  </si>
  <si>
    <t>McNutt Road</t>
  </si>
  <si>
    <t>McNutt Road/Springwater Road 9,10,11</t>
  </si>
  <si>
    <t>Intersection of project 10480/10481</t>
  </si>
  <si>
    <t>Planned Rugg Road ext</t>
  </si>
  <si>
    <t>Palmquist Rd.</t>
  </si>
  <si>
    <t>Improvement of existing roadway to arterial 4 lane standards.</t>
  </si>
  <si>
    <t>Telford Rd.</t>
  </si>
  <si>
    <t>Springwater Boundary</t>
  </si>
  <si>
    <t>Improvement of existing roadway to Minor Arterial standards, add bike and ped facilities, intersection improvements.</t>
  </si>
  <si>
    <t>2024-2032</t>
  </si>
  <si>
    <t>282nd Ave.</t>
  </si>
  <si>
    <t>Powell Valley Road</t>
  </si>
  <si>
    <t>201st RR Bridge at I-84</t>
  </si>
  <si>
    <t>201st/I-84</t>
  </si>
  <si>
    <t>"</t>
  </si>
  <si>
    <t>Construct new RR bridge to accommodate alternative modes.</t>
  </si>
  <si>
    <t>181st Ave. Sandy to I-84</t>
  </si>
  <si>
    <t>I-84</t>
  </si>
  <si>
    <t>Add southbound aux lane &amp; widen RR overcrossing.</t>
  </si>
  <si>
    <t>162nd</t>
  </si>
  <si>
    <t>Exclusive southbound and eastbound right turns at Stark.</t>
  </si>
  <si>
    <t>181st Ave</t>
  </si>
  <si>
    <t>add 2nd LT lane to N &amp; S legs, add RT lane to EB WB SB.</t>
  </si>
  <si>
    <t>181st at I-84</t>
  </si>
  <si>
    <t>181st/I-84</t>
  </si>
  <si>
    <t>Freight mobility improvements subject to refinement study.</t>
  </si>
  <si>
    <t>At Sandy</t>
  </si>
  <si>
    <t>At Stark</t>
  </si>
  <si>
    <t>At Sandy: Northbound right turn, 2nd westbound left turn. Overlap eastbound right turn.  At Stark, add 2nd left turn lane on east and west legs.</t>
  </si>
  <si>
    <t>181st (182nd) at Division/Powell Intersections</t>
  </si>
  <si>
    <t>181st at Division, Powell</t>
  </si>
  <si>
    <t>At Division: add second westbound left turn lane (TIF P1). At Powell, add northbound and southbound double left turn lanes (TIF P2 and TSP8).At Powell add SB and NB lanes.</t>
  </si>
  <si>
    <t>192nd Ave</t>
  </si>
  <si>
    <t>Wilkes Road</t>
  </si>
  <si>
    <t>Halsey Street</t>
  </si>
  <si>
    <t>Improve to Minor Arterial street standards.</t>
  </si>
  <si>
    <t>Barnes Rd</t>
  </si>
  <si>
    <t>Powell Valley</t>
  </si>
  <si>
    <t>Hillyard</t>
  </si>
  <si>
    <t>Widen road and add improvements.</t>
  </si>
  <si>
    <t>Bike signs</t>
  </si>
  <si>
    <t>various locations</t>
  </si>
  <si>
    <t>Add directional signs to bike network.</t>
  </si>
  <si>
    <t>At Powell: eliminate EB and WB left turn lanes.</t>
  </si>
  <si>
    <t>Ped to Max: Hood St.</t>
  </si>
  <si>
    <t>Improve ped access/multi-modal on Hood St.</t>
  </si>
  <si>
    <t>Civic Neighborhood TOD</t>
  </si>
  <si>
    <t xml:space="preserve"> 16th and NW Norman</t>
  </si>
  <si>
    <t>Support construction of street infrastructure improvements.</t>
  </si>
  <si>
    <t>Transit: Columbia Corridor TMA</t>
  </si>
  <si>
    <t>Transit/bus service improvements, 2 locations.</t>
  </si>
  <si>
    <t>Safe walking routes, missing links</t>
  </si>
  <si>
    <t>Construct missing links and safe routes to school.</t>
  </si>
  <si>
    <t>Hogan Road</t>
  </si>
  <si>
    <t>Add right turn lanes on all approaches and second northbound and southbound left turns.</t>
  </si>
  <si>
    <t>Hogan: Powell to Burnside boulevard improvements plus three intersection improvements</t>
  </si>
  <si>
    <t>Improve to boulevard standards, and intersection improvements at Burnside, Division and Powell.</t>
  </si>
  <si>
    <t>San Rafael</t>
  </si>
  <si>
    <t>Construct to Minor Arterial cross section</t>
  </si>
  <si>
    <t>Wilkes Street</t>
  </si>
  <si>
    <t>192nd</t>
  </si>
  <si>
    <t>Improve Wilkes to collector standards</t>
  </si>
  <si>
    <t>Pedestrian enhancements</t>
  </si>
  <si>
    <t>162nd/Bside, and</t>
  </si>
  <si>
    <t>181st Burnside</t>
  </si>
  <si>
    <t>Pedestrian enhancements.</t>
  </si>
  <si>
    <t>Signalize intersections</t>
  </si>
  <si>
    <t>Signalize intersections.</t>
  </si>
  <si>
    <t>Palmquist</t>
  </si>
  <si>
    <t>Improve to arterial standards.</t>
  </si>
  <si>
    <t>Towle Ave. Butler Rd. to Binford Lake</t>
  </si>
  <si>
    <t>Eastman Parkway</t>
  </si>
  <si>
    <t>Improve to collector standards.  Add roundabout at Towle/Binford.</t>
  </si>
  <si>
    <t>190th</t>
  </si>
  <si>
    <t>30th</t>
  </si>
  <si>
    <t>Cheldelin</t>
  </si>
  <si>
    <t>Improve existing road to major arterial standards, signalize 190th @ Giese, Butler, Richey, Cheldelin.</t>
  </si>
  <si>
    <t>Western Pleasant Valley Limits</t>
  </si>
  <si>
    <t>Improve existing road to minor arterial standards, signalize Cheldelin at 172nd, 182nd, and Foster.</t>
  </si>
  <si>
    <t>Richey</t>
  </si>
  <si>
    <t>Improve to collector standards, and signalize 190th/Richey.</t>
  </si>
  <si>
    <t>Improve 182nd to collector standards.</t>
  </si>
  <si>
    <t>Northern boundary of Pleasant Valley</t>
  </si>
  <si>
    <t>Improve 172nd Ave. to major arterial standards.</t>
  </si>
  <si>
    <t>Butler Rd. Bike and Ped Improvements</t>
  </si>
  <si>
    <t>Towle</t>
  </si>
  <si>
    <t>Regner</t>
  </si>
  <si>
    <t>Construct bikelanes and sidewalks.</t>
  </si>
  <si>
    <t>Richey/Foster Connection</t>
  </si>
  <si>
    <t>Intersection Richey/Foster</t>
  </si>
  <si>
    <t>Construct roundabout and related improvements to Foster.</t>
  </si>
  <si>
    <t>Knapp Street/Collector 72</t>
  </si>
  <si>
    <t>Build new road to green street collector standards.</t>
  </si>
  <si>
    <t>Knapp Street/Community Street 72</t>
  </si>
  <si>
    <t>Binford Parkway</t>
  </si>
  <si>
    <t>Build new road to green street community standards.</t>
  </si>
  <si>
    <t>Barnes</t>
  </si>
  <si>
    <t>Orient</t>
  </si>
  <si>
    <t>Hogan Corridor Improvements</t>
  </si>
  <si>
    <t>Interim capacity improvements and access controls.</t>
  </si>
  <si>
    <t>Complete study and construct new principal arterial connection.</t>
  </si>
  <si>
    <t>Division St. Improvements</t>
  </si>
  <si>
    <t xml:space="preserve">257th Ave. </t>
  </si>
  <si>
    <t>268th Ave.</t>
  </si>
  <si>
    <t>Improve to community street standards, including bikelanes.</t>
  </si>
  <si>
    <t>Birdsdale</t>
  </si>
  <si>
    <t xml:space="preserve">Kelly </t>
  </si>
  <si>
    <t xml:space="preserve"> 201st: Glisan to Halsey</t>
  </si>
  <si>
    <t>Improve to collector standards.</t>
  </si>
  <si>
    <t>223rd Ave. Improvements</t>
  </si>
  <si>
    <t>Towle Ave. Improvements</t>
  </si>
  <si>
    <t>Butler</t>
  </si>
  <si>
    <t>Benford</t>
  </si>
  <si>
    <t>Construct sidewalks, bike lanes and intersection improvements.</t>
  </si>
  <si>
    <t>162nd RR bridge@I-84</t>
  </si>
  <si>
    <t>162nd/I-84</t>
  </si>
  <si>
    <t>Reconstruct RR bridge to accommodate alternative modes.</t>
  </si>
  <si>
    <t>Palmblad</t>
  </si>
  <si>
    <t>Anderson</t>
  </si>
  <si>
    <t>Widen roadway and construct curb and gutter, sidewalks, bike lanes, streetlights, storm drainage and intersection improvements.</t>
  </si>
  <si>
    <t>Kane</t>
  </si>
  <si>
    <t>Construct to arterial standards, 4 travel lanes, center turn lane, bike lanes and pedestrian facilities.</t>
  </si>
  <si>
    <t>Riverside Dr.</t>
  </si>
  <si>
    <t>Riverside Parkway</t>
  </si>
  <si>
    <t>Portal Way</t>
  </si>
  <si>
    <t>Extend the arterial from Riverside Parkway to Portland Way to improve industrial access</t>
  </si>
  <si>
    <t>Welch Rd., Anderson to 282nd</t>
  </si>
  <si>
    <t xml:space="preserve">Anderson Rd. </t>
  </si>
  <si>
    <t>282nd</t>
  </si>
  <si>
    <t>Widen roadway and construct improvements.</t>
  </si>
  <si>
    <t xml:space="preserve">Hogan </t>
  </si>
  <si>
    <t>Safety improvements and reconstruction.</t>
  </si>
  <si>
    <t>Chase Road</t>
  </si>
  <si>
    <t>Widen road and construct improvements.</t>
  </si>
  <si>
    <t>Heinery Road</t>
  </si>
  <si>
    <t>Binford Lake Parkway</t>
  </si>
  <si>
    <t>14th Drive</t>
  </si>
  <si>
    <t>Salquist Road</t>
  </si>
  <si>
    <t>Williams Rd., Powell Valley to Div.</t>
  </si>
  <si>
    <t xml:space="preserve">Powell Valley Rd. </t>
  </si>
  <si>
    <t>Division St.</t>
  </si>
  <si>
    <t>Pleasant View Dr., Powell Loop to Highland Drive</t>
  </si>
  <si>
    <t>Powell Loop</t>
  </si>
  <si>
    <t>Highland Drive</t>
  </si>
  <si>
    <t>Widen roadway and construct curb and gutter, sidewalks, bike lanes and storm drainage.</t>
  </si>
  <si>
    <t>East Buttes Loop Trail (S) (Informally known as "Kelly Creek Trail"</t>
  </si>
  <si>
    <t>East Buttes Loop Trail approx. 0.7 mile south of the</t>
  </si>
  <si>
    <t>South of Kelley Creek approx. 2.2 miles then back to the</t>
  </si>
  <si>
    <t>Construct 8' wide "soft surface" trail</t>
  </si>
  <si>
    <t>Reconstructs street from Stark to Burnside.</t>
  </si>
  <si>
    <t xml:space="preserve">Rockwood TC 181st LRT station and Ped Enhancements </t>
  </si>
  <si>
    <t>Improve sidewalks, lighting, crossings, bus shelters, benches at 181st LRT station, on Stark St. and other intersecting streets.</t>
  </si>
  <si>
    <t>Halsey St.: Arterial Corridor Management (ACM)</t>
  </si>
  <si>
    <t xml:space="preserve">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</si>
  <si>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Stark St.: Arterial Corridor Management (ACM)</t>
  </si>
  <si>
    <t xml:space="preserve"> 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</si>
  <si>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Glisan St.: Arterial Corridor Management (ACM)</t>
  </si>
  <si>
    <t>Division St.: Arterial Corridor Management (ACM)  - Signal equipment upgrade</t>
  </si>
  <si>
    <t>160th</t>
  </si>
  <si>
    <t>Division St.: ACM - Auto-Adaptive Signal Timing and Transit Priority Treatment</t>
  </si>
  <si>
    <t>Includes the ACM with both adaptive signal timing and transit priority treatment.</t>
  </si>
  <si>
    <t xml:space="preserve">SE Division: ACM - Traveler Information </t>
  </si>
  <si>
    <t>Provide real time and forecasted traveler information on arterial roadways including current roadway conditions, congestion information, travel times, incident information, construction work zones, current weather conditions and other events that may affect traffic conditions.</t>
  </si>
  <si>
    <t>Powell Blvd.: Arterial Corridor Management (ACM) - Signal equipment upgrade</t>
  </si>
  <si>
    <t xml:space="preserve">Install upgraded traffic signal controllers, establish communications to the central traffic signal system, provide arterial detection (including bicycle detection where appropriate) and routinely update signal timings.  </t>
  </si>
  <si>
    <t xml:space="preserve">SE Powell Blvd.: ACM - Traveler Information </t>
  </si>
  <si>
    <t>223rd Ave.: Arterial Corridor Management (ACM)</t>
  </si>
  <si>
    <t>NE 181st/182nd Ave.: ACM with Transit Priority Treatment</t>
  </si>
  <si>
    <t>Includes the ACM project with transit signal priority added to traffic signals along a facility.</t>
  </si>
  <si>
    <t>NE 181st Ave: ACM with Adaptive Signal Timing and Transit Priority Treatment</t>
  </si>
  <si>
    <t xml:space="preserve">I-84 </t>
  </si>
  <si>
    <t>Burnside: Traveler Information Only</t>
  </si>
  <si>
    <t>223rd Ave</t>
  </si>
  <si>
    <t>Adaptive signal timing is in place along this segment, traveler information will be added.</t>
  </si>
  <si>
    <t>US 26 Roadside Travel Time Information</t>
  </si>
  <si>
    <t>Portland</t>
  </si>
  <si>
    <t>Transportation Management Associations</t>
  </si>
  <si>
    <t>Gresham Regional Center/Gresham Civic Station Neighborhood</t>
  </si>
  <si>
    <t>Support public private partnerships in regional or town centers that assist employees and/or residents increase use of travel options. Implement and/or support intensive outreach to targeted neighborhoods that encourages use of travel options through delivery of local travel options information and services to interested residents.  Support public/private partnerships in regional or town centers that assist employees and/or residents increase use of travel options.</t>
  </si>
  <si>
    <t>Parking management</t>
  </si>
  <si>
    <t xml:space="preserve">Gresham Regional Center </t>
  </si>
  <si>
    <t>Convene stakeholders to plan and implement parking management strategies. Ideally this action raises revenue to expand TDM solutions.</t>
  </si>
  <si>
    <t>Bike Sharing</t>
  </si>
  <si>
    <t>Transit oriented developments, large employers, colleges, hotels and significant transit stops.</t>
  </si>
  <si>
    <t>Provide funding to implement bikes for loan or rent.</t>
  </si>
  <si>
    <t>Car share operations</t>
  </si>
  <si>
    <t>Gresham Regional Center</t>
  </si>
  <si>
    <t>Support 3 or more carsharing vehicles in developing centers.</t>
  </si>
  <si>
    <t>Multnomah Co.</t>
  </si>
  <si>
    <t>Reconstruct Stark St. to arterial standards</t>
  </si>
  <si>
    <t>Troutdale Rd.</t>
  </si>
  <si>
    <t>Reconstruct Stark St. to minor arterial standards by widening the existing 2 lanes to provide for 4 traffic lanes, a continuous left-turn lane, bike lanes, sidewalks, and intersection improvements.</t>
  </si>
  <si>
    <t xml:space="preserve">Reconstruct Scholls Ferry Rd. </t>
  </si>
  <si>
    <t>Reconstruct Scholls Ferry Rd. to provide for bicycle and pedestrian travel; includes SW Patton intersection improvements.</t>
  </si>
  <si>
    <t>Reconstruct Halsey St. with Improvements</t>
  </si>
  <si>
    <t>238th Ave.</t>
  </si>
  <si>
    <t>Historic Columbia River Hwy</t>
  </si>
  <si>
    <t>Widen Halsey St to 3 lane minor arterial with center turn lane/median, sidewalk and bicycle lanes, consistent with Halsey Street Conceptual Design Plan</t>
  </si>
  <si>
    <t>Reconstruct Arata Rd.</t>
  </si>
  <si>
    <t>223rd Ave.</t>
  </si>
  <si>
    <t>Construct to 3 lane collector standards with center turn lane/median, sidewalks, bicycle lanes.</t>
  </si>
  <si>
    <t>Reconstruct 223rd Ave.</t>
  </si>
  <si>
    <t>Fairview Creek</t>
  </si>
  <si>
    <t>40-mile loop</t>
  </si>
  <si>
    <t>Reconstruct Troutdale Rd.</t>
  </si>
  <si>
    <t>Stark St.</t>
  </si>
  <si>
    <t>Division Dr.</t>
  </si>
  <si>
    <t>Reconstruct Historic Columbia River Hwy.</t>
  </si>
  <si>
    <t>244th Ave.</t>
  </si>
  <si>
    <t>Reconstruct Historic Columbia River Hwy and NE 244th Ave to minor arterial standards with 2 travel lanes, center turn lane/median, bicycle lanes and sidewalk.  Reconstruction of railroad bridge on HCRH is not included in this project.</t>
  </si>
  <si>
    <t>Replace RR Over-crossing on 223rd Ave.</t>
  </si>
  <si>
    <t>2000' north of I-84</t>
  </si>
  <si>
    <t>Reconstruct railroad bridge on 223rd Ave, 2000' north of I-84 to accommodate wider travel lanes, sidewalks and bike lanes.</t>
  </si>
  <si>
    <t>Replace RR over crossing at Historic Columbia River Hwy</t>
  </si>
  <si>
    <t>Half mile east of 244th Ave.</t>
  </si>
  <si>
    <t>Reconstruct railroad bridge  to accommodate wider travel lanes, sidewalks and bike lanes.</t>
  </si>
  <si>
    <t>Reconstruct Cornelius Pass Rd.</t>
  </si>
  <si>
    <t>Mile Post 2.8</t>
  </si>
  <si>
    <t>Mile Post 3.5</t>
  </si>
  <si>
    <t>Wood Village Blvd Extension</t>
  </si>
  <si>
    <t>Arata Rd.</t>
  </si>
  <si>
    <t xml:space="preserve">Construct new extension of Wood Village Blvd as a major collector with 2 travel lanes, center turn lane/median, sidewalks and bicycle lanes.  </t>
  </si>
  <si>
    <t>Reconstruct Sandy Blvd.</t>
  </si>
  <si>
    <t>201st Ave.</t>
  </si>
  <si>
    <t>230th</t>
  </si>
  <si>
    <t>Reconstruct Sandy Blvd to minor arterial standards with bike lanes, sidewalks and drainage improvements, utilizing recommendations from TGM grant.</t>
  </si>
  <si>
    <t>Reconstruct Marine Dr.</t>
  </si>
  <si>
    <t>Interlachen</t>
  </si>
  <si>
    <t>Reconstruct Marine Drive between Intelachen and the frontage roads in Troutdale.</t>
  </si>
  <si>
    <t>Construct new road north of I-84, Exit 16</t>
  </si>
  <si>
    <t>Sandy Blvd</t>
  </si>
  <si>
    <t>257th Ave. Pedestrian improvements at intersections and mid-block crossings</t>
  </si>
  <si>
    <t>Cherry Park Rd. north</t>
  </si>
  <si>
    <t>Improve sidewalks, crossings, lighting and bus stops.</t>
  </si>
  <si>
    <t>Beaver Creek Culvert Replacement</t>
  </si>
  <si>
    <t>Cochran Rd.</t>
  </si>
  <si>
    <t>Replace culverts with fish friendly structures allowing for passage to federally endangered species.</t>
  </si>
  <si>
    <t>Various streets</t>
  </si>
  <si>
    <t>Install pedestrian improvements--crossings, lighting, sidewalks.</t>
  </si>
  <si>
    <t>Hampton Rd.</t>
  </si>
  <si>
    <t>Reconstruct road to arterial standards with 1 travel lanes in each direction, center turn lane/median, sidewalks and bicycle lanes.</t>
  </si>
  <si>
    <t>Fish passage culvert replacement</t>
  </si>
  <si>
    <t>Fairview and Arata Creeks</t>
  </si>
  <si>
    <t>Cornelius Pass Road Reconstuction (north)</t>
  </si>
  <si>
    <t xml:space="preserve">US 30 </t>
  </si>
  <si>
    <t>Cornelius Pass Road Reconstuction (south)</t>
  </si>
  <si>
    <t>Skyline Rd</t>
  </si>
  <si>
    <t>Washington County line (MP 4.9)</t>
  </si>
  <si>
    <t>NE 207th Ave.: Arterial Corridor Management (ACM)</t>
  </si>
  <si>
    <t>Cornelius Pass Road Safety Improvements - TSM</t>
  </si>
  <si>
    <t>Multnomah Co. &amp; East Co. Cities</t>
  </si>
  <si>
    <t>CCRD</t>
  </si>
  <si>
    <t>Support public/private partnerships in CCRD that assist employees and/or residents increase use of travel options.</t>
  </si>
  <si>
    <t>To be determined</t>
  </si>
  <si>
    <t>CCRD Employee Shuttle</t>
  </si>
  <si>
    <t>Initiate transit/shuttle to regional transit system.</t>
  </si>
  <si>
    <t>Rideshare incentives - for East Multnomah County</t>
  </si>
  <si>
    <t>Leverage regional rideshare services to encourage greater levels of carpooling and vanpooling by providing financial incentives to commuters. $50k annually</t>
  </si>
  <si>
    <t>Locate efficient living</t>
  </si>
  <si>
    <t>Support programs and strategies that promote and advance location efficient living strategies.</t>
  </si>
  <si>
    <t>Travel Options: Individualized Marketing</t>
  </si>
  <si>
    <t>Fairview, Troutdale, Wood Village</t>
  </si>
  <si>
    <t>Implement and/or support intensive outreach to targeted neighborhoods that encourages use of travel options through delivery of local travel options information and services to interested residents.</t>
  </si>
  <si>
    <t>Multnomah Co./Gresham</t>
  </si>
  <si>
    <t>Glisan St. Multi-modal Improvements</t>
  </si>
  <si>
    <t>202nd Ave./Gresham-Fairview Trail</t>
  </si>
  <si>
    <t>207th Ave./Salish Ponds Natural Area</t>
  </si>
  <si>
    <t>Reconstruct Glisan Street to provide multimodal connection between Gresham-Fairview Trail and Salish Ponds Natural Area.  Include bike lanes, sidewalks, two travel lanes in each direction, and on-street parking.  4 lanes. Design green-street treatment for drainage improvements, including Fairview Creek culvert replacement.  South side of Glisan St is in Gresham, north is City of Fairview.</t>
  </si>
  <si>
    <t>257th/Kane Dr.: Arterial Corridor Management (ACM) w/ Adaptive Signal Timing</t>
  </si>
  <si>
    <t>238th/242nd Ave/Hogan Dr.: ACM with Adaptive Signal Timing</t>
  </si>
  <si>
    <t>Multnomah Co./Portland</t>
  </si>
  <si>
    <t>Scholls Ferry, SW (Humphrey - County line): Multimodal Improvements</t>
  </si>
  <si>
    <t>SW Humphrey</t>
  </si>
  <si>
    <t>County Line</t>
  </si>
  <si>
    <t>Add bicycle and pedestrian facilities; intersection improvements at Patton consistent with Concept Plan.</t>
  </si>
  <si>
    <t>Foster Rd., SE (162nd - Giese Rd.): Multi-modal Street Improvements</t>
  </si>
  <si>
    <t>SE 162nd</t>
  </si>
  <si>
    <t>SE Giese Rd.</t>
  </si>
  <si>
    <t>Multimodal improvements based on PV Implementation Plan.</t>
  </si>
  <si>
    <t>Troutdale/Port</t>
  </si>
  <si>
    <t>Troutdale</t>
  </si>
  <si>
    <t>Swigert Way Extension</t>
  </si>
  <si>
    <t>Existing terminus</t>
  </si>
  <si>
    <t>Graham Road</t>
  </si>
  <si>
    <t>Extend Swigert Way from its existing terminus to Graham Road</t>
  </si>
  <si>
    <t>I-84 North Frontage Road</t>
  </si>
  <si>
    <t>Sundial Road</t>
  </si>
  <si>
    <t>Reconstruct and widen Graham Road</t>
  </si>
  <si>
    <t>Port of Portland</t>
  </si>
  <si>
    <t>Sundial Road Improvements</t>
  </si>
  <si>
    <t>North of Marine Drive</t>
  </si>
  <si>
    <t>Widen north of Swigert Way and construct signal and turn lanes at Graham Road.</t>
  </si>
  <si>
    <t>Multnomah County</t>
  </si>
  <si>
    <t>Beaver Creek Trail</t>
  </si>
  <si>
    <t>Mt. Hood Community College</t>
  </si>
  <si>
    <t>East Buttes Loop Trail: From Springwater Trail to Rodlun Road</t>
  </si>
  <si>
    <t>Springwater Trail</t>
  </si>
  <si>
    <t>Rodlun Road</t>
  </si>
  <si>
    <t>Construct new shared use trail (12' wide pervious asphalt)</t>
  </si>
  <si>
    <t>Marine Drive Extension</t>
  </si>
  <si>
    <t>Construct Marine Drive extension</t>
  </si>
  <si>
    <t>Sundial Road Widening</t>
  </si>
  <si>
    <t>Widen to 3 lanes from Marine Drive to the north city limits. Includes sidewalks and bike lanes</t>
  </si>
  <si>
    <t>NE 238th Drive Freight and Multimodal Improvements</t>
  </si>
  <si>
    <t>Glisan St</t>
  </si>
  <si>
    <t>Construct southbound travel lanes with passing lane and northbound travel lane. Add bike and pedestrian facilities on both northbound and southbound sides.</t>
  </si>
  <si>
    <t>Gresham </t>
  </si>
  <si>
    <t>Powell-Division Transit and Development Project</t>
  </si>
  <si>
    <t>Portland/Gresham City Limits</t>
  </si>
  <si>
    <t>City/County Limits</t>
  </si>
  <si>
    <t> Implementation of recommendations of Powell-Division Transit and Development Project</t>
  </si>
  <si>
    <t>Stark Street Bridge</t>
  </si>
  <si>
    <t>ATP Project Implementation</t>
  </si>
  <si>
    <t>Implementation of recommendations from ATP</t>
  </si>
  <si>
    <t>Marine Drive at 223rd</t>
  </si>
  <si>
    <t>Kibling Access</t>
  </si>
  <si>
    <t>Historic Columbia River Highway</t>
  </si>
  <si>
    <t>Railroad/Urban Renewal Area</t>
  </si>
  <si>
    <t>Provide access from HCRH to Urban Renewal Area</t>
  </si>
  <si>
    <t>Phase 5 of Gresham /Fairview Trail</t>
  </si>
  <si>
    <t>Construct Phase 5 of Gresham-Fairview Trail</t>
  </si>
  <si>
    <t xml:space="preserve"> Powell </t>
  </si>
  <si>
    <t>Full build out of Hogan</t>
  </si>
  <si>
    <t>Broadway Bridge Rehabilitation</t>
  </si>
  <si>
    <t>Rehabilitate mechanical system, approach structure, corrosion control, phase 1 seismic.</t>
  </si>
  <si>
    <t>Burnside Bridge Rehabilitation - Phase 1</t>
  </si>
  <si>
    <t>Rehabilitate mechanical system, approach structure, corrosion control, phase 1seismic. Phase 1.</t>
  </si>
  <si>
    <t>Morrison Bridge Rehabilitation - Phase 1</t>
  </si>
  <si>
    <t>Rehabilitate mechanical system, approach structure, corrosion control, phase 1 seismic. (Phase 1)</t>
  </si>
  <si>
    <t>Hawthorne Bridge Rehabilitation</t>
  </si>
  <si>
    <t>Sellwood Bridge Replacement</t>
  </si>
  <si>
    <t>S.E. Tacoma St.</t>
  </si>
  <si>
    <t>Hwy. 43</t>
  </si>
  <si>
    <t>Final Engineering and ROW acquisition phase of bridge replacement.</t>
  </si>
  <si>
    <t>Morrison Bridge Rehabilitation - Phase 2</t>
  </si>
  <si>
    <t>Burnside Bridge Rehabilitation - Phase 2</t>
  </si>
  <si>
    <t>Rehabilitate mechanical system, approach structure, corrosion control, phase 1seismic. (Phase 2)</t>
  </si>
  <si>
    <t>SE Tacoma St.</t>
  </si>
  <si>
    <t>OR 43</t>
  </si>
  <si>
    <t>Construction phase of bridge replacement.</t>
  </si>
  <si>
    <t>Phase 2 upgrade for Burnside Bridge</t>
  </si>
  <si>
    <t>Seismic Analysis for Broadway, Burnside, Morrison, Hawthorne Briges</t>
  </si>
  <si>
    <t>E. Multnomah County</t>
  </si>
  <si>
    <t>SMART</t>
  </si>
  <si>
    <t>Expand transit service from Wilsonville to downtown Portland</t>
  </si>
  <si>
    <t>Additional Service hours for new services and related bus stop and ROW improvements</t>
  </si>
  <si>
    <t>Expand Service through Villebois and other west side areas</t>
  </si>
  <si>
    <t>Bus Replacements - including Alternative Fuel Vehicles</t>
  </si>
  <si>
    <t>Wilsonville Park &amp; Ride Expansion</t>
  </si>
  <si>
    <t xml:space="preserve"> Wilsonville SMART Fleet Services Facility Phase II </t>
  </si>
  <si>
    <t>Transportation Management Association (TMA)</t>
  </si>
  <si>
    <t xml:space="preserve">Expansion of commuter bus service to neighboring communities </t>
  </si>
  <si>
    <t>New Service to Clackamas Town Center and Oregon City</t>
  </si>
  <si>
    <t xml:space="preserve">Vanpool Services </t>
  </si>
  <si>
    <t>Development of Vanpool Program to augment transportation options for commuters in Wilsonville</t>
  </si>
  <si>
    <t>Bus Alternative Fuel Charging Stations</t>
  </si>
  <si>
    <t>Design &amp; construct two alternative fuel (EV/LNG/CNG) charging stations within Wilsonville</t>
  </si>
  <si>
    <t>Troutdale Interchange (Exit 17) Improvements</t>
  </si>
  <si>
    <t>Troutdale interchange (Exit 17)</t>
  </si>
  <si>
    <t>New interchange on US 26 to serve industrial area.</t>
  </si>
  <si>
    <t>Callister Road</t>
  </si>
  <si>
    <t>267th Ave.</t>
  </si>
  <si>
    <t>I-205/Airport Way interchange</t>
  </si>
  <si>
    <t>I-205 and Airport Way</t>
  </si>
  <si>
    <t>Interstate</t>
  </si>
  <si>
    <t>I-5 from I-405 to I-84 (Rose Quarter/Lloyd District) PE and NEPA</t>
  </si>
  <si>
    <t>Greeley St.</t>
  </si>
  <si>
    <t>Conduct preliminary engineering and environmental work to improve safety and operations on I-5, connection between I-84 and I-5, and multimodal access to and connectivity between the Lloyd District and Rose Quarter.</t>
  </si>
  <si>
    <t>Sunrise Project: Construct improvements in the Sunrise Corridor consistent with the supplemental EIS</t>
  </si>
  <si>
    <t>122nd Ave.</t>
  </si>
  <si>
    <t>Construct improvements consistent with the supplemental EIS.</t>
  </si>
  <si>
    <t>Add lane: SB I-205 to SB I-5 interchange ramp and extend acceleration lane and add auxiliary lane on SB I-5 to Elligsen Road.</t>
  </si>
  <si>
    <t>Elligsen Road</t>
  </si>
  <si>
    <t>US 26W:  Widen highway to 6 lanes</t>
  </si>
  <si>
    <t>Widen highway to 6 lanes.</t>
  </si>
  <si>
    <t>I-5 Delta Park Phase 2                   (99W / Denver)</t>
  </si>
  <si>
    <t>Victory</t>
  </si>
  <si>
    <t>Argyle</t>
  </si>
  <si>
    <t>Construct Shared Use Paths, rehabilitate, resurface and restripe Denver Ave. for buffered bike lanes, connect SUP to Columbia Slough levee trail.</t>
  </si>
  <si>
    <t>ITS, Variable Speed signs</t>
  </si>
  <si>
    <t>I-5 from I-405 to I-84 (Rose Quarter/Lloyd District) Right-of-way</t>
  </si>
  <si>
    <t>Acquire right-of-way to improve safety and operations on I-5, connection between I-84 and I-5, and multimodal access to and connectivity between the Lloyd District and Rose Quarter.</t>
  </si>
  <si>
    <t>Sunrise Project Phase 2: PE, Acquire right-of-way and Construction:  I-205 to SE 172nd Ave</t>
  </si>
  <si>
    <t>172nd Ave.</t>
  </si>
  <si>
    <t>PE and Acquire right-of-way:  I-205 to SE 172nd Ave.  Construct improvements in the Sunrise corridor consistent with the FEIS/ROD</t>
  </si>
  <si>
    <t>Improve I-5/Columbia River bridge</t>
  </si>
  <si>
    <t>Victory Blvd.</t>
  </si>
  <si>
    <t>Washington state line</t>
  </si>
  <si>
    <t>Sunrise Hwy. PE: I-205 to SE 172nd Ave</t>
  </si>
  <si>
    <t>SE 172nd Ave</t>
  </si>
  <si>
    <t>Preliminary engineering and EIS from I-205 to 172nd.</t>
  </si>
  <si>
    <t>I-5 Delta Park Phase 1</t>
  </si>
  <si>
    <t>Lombard</t>
  </si>
  <si>
    <t>Widen I-5 to 3 lanes and realign ramps.</t>
  </si>
  <si>
    <t>I-5 North Macadam</t>
  </si>
  <si>
    <t>I-5/Macadam interchange</t>
  </si>
  <si>
    <t>Construct improvements in North Macadam/South Waterfront area to enhance safety and access.</t>
  </si>
  <si>
    <t>I-5 from I-405 to I-84 (Rose Quarter/Lloyd District) Construction</t>
  </si>
  <si>
    <t>Construct improvements to enhance safety and operations on I-5,  connection between I-84 and I-5, and multimodal access to and connectivity between the Lloyd District and Rose Quarter.</t>
  </si>
  <si>
    <t>US Highway 26 at Shute Road interchange improvements</t>
  </si>
  <si>
    <t>US 26 and Shute Road</t>
  </si>
  <si>
    <t>Interchange improvements to improve operations and construct a new westbound-southbound loop ramp to serve Shute Road.</t>
  </si>
  <si>
    <t>I-5 to 99W replacement projects</t>
  </si>
  <si>
    <t>OR 43 Sellwood Bridge Interchange</t>
  </si>
  <si>
    <t>OR 43 at Sellwood Bridge</t>
  </si>
  <si>
    <t>Improve connection at the west end (OR 43) of the Sellwood Bridge, including the interchange influence area.</t>
  </si>
  <si>
    <t>Hwy-212/224 improvements</t>
  </si>
  <si>
    <t>82nd</t>
  </si>
  <si>
    <t>98th</t>
  </si>
  <si>
    <t xml:space="preserve">Construct 3rd WB lane on 212/224 </t>
  </si>
  <si>
    <t>Milwaukie Expressway improvements</t>
  </si>
  <si>
    <t xml:space="preserve">I-205 </t>
  </si>
  <si>
    <t>Webster</t>
  </si>
  <si>
    <t xml:space="preserve">3rd WB lane on Milwaukie Expressway (Hwy-224) from I-205 to/past Webster Rd </t>
  </si>
  <si>
    <t>Interstate 205 Southbound Auxiliary Lane</t>
  </si>
  <si>
    <t>Interstate 84 Eastbound Entrance Ramp</t>
  </si>
  <si>
    <t>Stark/Washington Street</t>
  </si>
  <si>
    <t>Extend existing auxiliary lane.</t>
  </si>
  <si>
    <t>Interstate 205 Northbound Phase 1 Auxiliary Lane</t>
  </si>
  <si>
    <t>Powell Entrance Ramp</t>
  </si>
  <si>
    <t>Extend existing acceleration lane to Washington and construct 2 lane exit.</t>
  </si>
  <si>
    <t>Interstate 5 Southbound: Phase 2 - Lower Boones Ferry Auxiliary Lane</t>
  </si>
  <si>
    <t>Lower Boones Ferry Exit Ramp</t>
  </si>
  <si>
    <t>Lower Boones Ferry Entrance Ramp</t>
  </si>
  <si>
    <t>Sunrise Project Phase 3 Construction</t>
  </si>
  <si>
    <t>I-5/OR 217 Interchange Phase 2</t>
  </si>
  <si>
    <t>I-5/OR 217 Interchange</t>
  </si>
  <si>
    <t>I-5/OR 217 Interchange Phase 2 - southbound OR 217 to southbound I-5 entrance ramp; southbound I-5 exit to Kruse Way loop ramp.</t>
  </si>
  <si>
    <t>I-5 South operational improvements</t>
  </si>
  <si>
    <t>Marquam Bridge</t>
  </si>
  <si>
    <t>Region Boundary</t>
  </si>
  <si>
    <t>I-205 operational improvements</t>
  </si>
  <si>
    <t>Columbia River</t>
  </si>
  <si>
    <t>I-205 Northbound Auxiliary Lane</t>
  </si>
  <si>
    <t>I-84 Entrance Ramp</t>
  </si>
  <si>
    <t>Killingsworth St exit ramp</t>
  </si>
  <si>
    <t>Construct an auxiliary lane</t>
  </si>
  <si>
    <t xml:space="preserve">I-205 Northbound Phase 2: Auxiliary Lane Extension </t>
  </si>
  <si>
    <t xml:space="preserve">Division St. entrance ramp </t>
  </si>
  <si>
    <t xml:space="preserve"> I-84 WB Exit Ramp</t>
  </si>
  <si>
    <t>OR 217: Southbound Auxiliary Lane</t>
  </si>
  <si>
    <t>Denney Rd</t>
  </si>
  <si>
    <t>Extend auxiliary lane under overpass at Allen and Denney and reposition ramps for proper merge/diverge.  (Complements Washington County Collector -Distributor Road project.)</t>
  </si>
  <si>
    <t>I-5 Southbound: Phase 3 -  Auxiliary Lane Extension</t>
  </si>
  <si>
    <t>Lower Boones Ferry entrance ramp</t>
  </si>
  <si>
    <t>I-205 exit ramp</t>
  </si>
  <si>
    <t>I-5 Northbound:  Phase 2 -  Auxiliary Lane Extension</t>
  </si>
  <si>
    <t>Nyberg Rd. Interchange</t>
  </si>
  <si>
    <t xml:space="preserve"> Lower Boones Ferry Rd. Interchange</t>
  </si>
  <si>
    <t>I-5 Delta Park Phase 3            (99W / Denver Avenue)</t>
  </si>
  <si>
    <t>Schmeer</t>
  </si>
  <si>
    <t>Construct highest priority improvements consistent with the Delta-Lombard Environmental Assessment.  Replace Denver Viaducts over Columbia Slough and Columbia Blvd. / UPRR</t>
  </si>
  <si>
    <t>I-5 Northbound:  Phase 3 -  Auxiliary Lane Extension</t>
  </si>
  <si>
    <t xml:space="preserve"> Lower Boones Ferry Rd.  Interchange</t>
  </si>
  <si>
    <t>Carman Dr. Interchange</t>
  </si>
  <si>
    <t>Region-Wide Transportation System Management, Operations, Active Transportation</t>
  </si>
  <si>
    <t>Specific projects to be determined</t>
  </si>
  <si>
    <t>I-205 Southbound and Northbound Abernethy Bridge widening</t>
  </si>
  <si>
    <t>OR99E Interchange</t>
  </si>
  <si>
    <t>Oswego Hwy (OR 43) Interchange</t>
  </si>
  <si>
    <t>Widen bridge to address recurring bottlenecks on the bridge.</t>
  </si>
  <si>
    <t>I-205 Southbound and Northbound widening</t>
  </si>
  <si>
    <t>Oswego Hwy Interchange</t>
  </si>
  <si>
    <t>Stafford Rd Interchange</t>
  </si>
  <si>
    <t>Washington County Commuter Rail DMUs</t>
  </si>
  <si>
    <t>2 DMUs for service capacity.</t>
  </si>
  <si>
    <t>MAX light rail: South Corridor Phase 2: Portland to Milwaukie</t>
  </si>
  <si>
    <t>Portland, N Macadam, OMSI, Brooklyn, Milwaukie, (Park Ave.).</t>
  </si>
  <si>
    <t>MAX light rail: Yellow Line: CRC / I-5 North extension</t>
  </si>
  <si>
    <t>2018-2040</t>
  </si>
  <si>
    <t>Renew the Blue Station Rehabilitation</t>
  </si>
  <si>
    <t>Security &amp; Safety station improvements from Hollywood to Gresham stations.</t>
  </si>
  <si>
    <t>High Capacity Transit: Southwest Corridor (Portland to Tualatin via Tigard) - Project Development</t>
  </si>
  <si>
    <t>Powell / Division Transit Project - Project Development</t>
  </si>
  <si>
    <t>HCT on Powell/Division from Portland CBD to Gresham TC.</t>
  </si>
  <si>
    <t>Bus Improvements: SE McLoughlin to Oregon City and CCC</t>
  </si>
  <si>
    <t>Bus improvements along McLoughlin Blvd in Milwaukie, Galdstone, Oregon City, and CCC to improve access in corridor and connect to PMLR</t>
  </si>
  <si>
    <t>Transit dispatch center upgrade</t>
  </si>
  <si>
    <t>To accommodate increasing operating complexities.  Part of the work is funded by Portland-Milwaukie Light Rail project.</t>
  </si>
  <si>
    <t>MAX LRT: Operational upgrades</t>
  </si>
  <si>
    <t>Sidings, powered turnouts, block and signal control infill.</t>
  </si>
  <si>
    <t>New MAX LRT vehicles</t>
  </si>
  <si>
    <t>Fleet expansion to meet growing demand.</t>
  </si>
  <si>
    <t>Sunset Park &amp; Ride rework to match Peterkort redevelopment</t>
  </si>
  <si>
    <t>Redesign to expand park &amp; ride lot and integrate station with pending site development.</t>
  </si>
  <si>
    <t>181st park &amp; ride lot</t>
  </si>
  <si>
    <t>Redevelop site in conjunction with TOD opportunity.</t>
  </si>
  <si>
    <t>Park &amp; Ride management strategy implementation</t>
  </si>
  <si>
    <t>Convert major park &amp; ride lots for shared use and/or pay lots.</t>
  </si>
  <si>
    <t>Willow Creek Transit Center, Phase 2</t>
  </si>
  <si>
    <t>Restructure parking to support additonal TOD opportunity in AmberGlen station community.</t>
  </si>
  <si>
    <t>Bus replacements</t>
  </si>
  <si>
    <t>2014-2040</t>
  </si>
  <si>
    <t>Bus purchases for congestion and expansion</t>
  </si>
  <si>
    <t>Ffleet expansion to meet growing demand.</t>
  </si>
  <si>
    <t>LIFT vehicle replacement and expansion of fleet</t>
  </si>
  <si>
    <t>Replace and expand fleet.  Starting at approximately 40 LIFT vehicles annually in early years and expanding.</t>
  </si>
  <si>
    <t>Ruby Junction light rail operating base expansion</t>
  </si>
  <si>
    <t>LRV maintenance and storage facility, including expansion on west side of Eleven-Mile Ave.  Capital cost is included in PMLR and CRC projects.</t>
  </si>
  <si>
    <t>Center Street bus operating base expansion</t>
  </si>
  <si>
    <t>Includes upgrades to bus facilities and responses to some changes needed to accommodate Portland to Milwaukie Light Rail. Capital cost is included in PMLR project.</t>
  </si>
  <si>
    <t>Bus priority treatment</t>
  </si>
  <si>
    <t>Traffic signal priority treatments, jump lanes, etc. regionwide.  Including adding bus priority when other signal improvements are made.</t>
  </si>
  <si>
    <t>Pedestrian access improvements, Phase 1</t>
  </si>
  <si>
    <t>Sidewalks, crosswalks and ADA improvements to transit access.</t>
  </si>
  <si>
    <t>Frequent Service Bus Capital Improvements - Phase 1</t>
  </si>
  <si>
    <t>Bus stop and ROW improvements to support expansion of frequent service bus</t>
  </si>
  <si>
    <t>Positive Train Control</t>
  </si>
  <si>
    <t>Installation of PTC system.</t>
  </si>
  <si>
    <t>Bike and Ride Facilities</t>
  </si>
  <si>
    <t>Provide secure bike parking at TriMet stations.</t>
  </si>
  <si>
    <t>Corridor Safety and Access to Transit: Barbur-99W</t>
  </si>
  <si>
    <t>Improving bus stops, constructing sidewalks, enhancing crossings, installing signal priority and transit operations improvements on and connecting to Barbur-99W between Portland and Sherwood.</t>
  </si>
  <si>
    <t>East Portland Access to Employment and Education</t>
  </si>
  <si>
    <t>Sidewalk improvements for access to transit and safety, efficiency and comfort improvements for transit.</t>
  </si>
  <si>
    <t>Corridor Safety and Access to Transit: Powell-Division</t>
  </si>
  <si>
    <t>Priority improvements for safety, access to transit and transit operations in the Powell and Division corridors, with current TriMet Frequent Service lines and a designated regional High Capacity Transit development corridor.</t>
  </si>
  <si>
    <t>Corridor Safety and Access to Transit: Highway 8</t>
  </si>
  <si>
    <t>Improving bus stops, constructing sidewalks, enhancing crossings, and installing signal priority on and connecting to Highway 8 between 110th Ave. in Beaverton and SW 209th Ave. in Hillsboro.</t>
  </si>
  <si>
    <t>Washington County Commuter Rail Frequency improvements</t>
  </si>
  <si>
    <t>Beaverton to Wilsonville frequency and span of service improvements.  Will require capital improvements including DMUs.</t>
  </si>
  <si>
    <t xml:space="preserve">MAX LRT: Rose Quarter junction track and intersection improvements </t>
  </si>
  <si>
    <t>Improve operations, possible grade separation, bike accommodation.</t>
  </si>
  <si>
    <t>MAX LRT on Steel Bridge: Capacity and operations improvements</t>
  </si>
  <si>
    <t>Possible additional tracks, bridge rehabilitation, seismic upgrade.</t>
  </si>
  <si>
    <t>MAX LRT: Gateway junction restructuring</t>
  </si>
  <si>
    <t>Track reconfiguration to provide direct N/S operations and eliminate single track section.</t>
  </si>
  <si>
    <t>MAX LRT: Downtown Portland speed and capacity improvements</t>
  </si>
  <si>
    <t>Train speed and station spacing study, signal upgrades.</t>
  </si>
  <si>
    <t>Gresham City Hall Park &amp; Ride reconfiguration</t>
  </si>
  <si>
    <t>Reconfigure / structure City Hall P&amp;R for TOD opportunity.</t>
  </si>
  <si>
    <t>Incremental increases in park &amp; ride lots and capacities</t>
  </si>
  <si>
    <t xml:space="preserve">50-space +/- lots (or additions to existing lots) in communities. 20 lots region-wide. </t>
  </si>
  <si>
    <t>Gateway Phase 2 TOD development</t>
  </si>
  <si>
    <t xml:space="preserve">Coordinate with development and garage expansion.  </t>
  </si>
  <si>
    <t>Gateway Phase 3 TOD development</t>
  </si>
  <si>
    <t>Rose Quarter Transit Center reconstruction</t>
  </si>
  <si>
    <t>Reconstruct TC to better suit redevelopment needs.</t>
  </si>
  <si>
    <t>4th bus base</t>
  </si>
  <si>
    <t>Land acquisition and construction of a 4th bus base.</t>
  </si>
  <si>
    <t>Capital Projects to support TOD</t>
  </si>
  <si>
    <t>Reconfigure / structure P&amp;R and other TriMet-owned and -controlled land for TOD opportunity when market conditions or development partnerships allow.</t>
  </si>
  <si>
    <t>Frequent Service  Bus Capital Improvements - Phase 2</t>
  </si>
  <si>
    <t>HCT on I-205, as envisioned in regional HCT System Plan.</t>
  </si>
  <si>
    <t>Local and Regional Bus Improvements</t>
  </si>
  <si>
    <t>Bus stop and ROW and other related transit improvements to support improvement of bus system including new and existing lines</t>
  </si>
  <si>
    <t>Maintenance of Light Rail System</t>
  </si>
  <si>
    <t>Additional maintence costs to support existing LRT system, including additional service, LRV and track replacement</t>
  </si>
  <si>
    <t>Maintenance of Bus System</t>
  </si>
  <si>
    <t>Additional maintence costs to support existing bus system including ongoing bus purchases as needed to maintain and update fleet.</t>
  </si>
  <si>
    <t>Pedestrian access improvements:  Phase 2</t>
  </si>
  <si>
    <t>Phase 2:  Sidewalks, crosswalks and ADA improvements to transit access.</t>
  </si>
  <si>
    <t>Rail Operations and Maintenance Base Improvements</t>
  </si>
  <si>
    <t>Improvements and capacity expansions at Light Rail Operations and maintenance bases</t>
  </si>
  <si>
    <t>High Capacity Transit: Southwest Corridor Capital Construction</t>
  </si>
  <si>
    <t xml:space="preserve">Capital Construction of High Capacity Transit project between Portland and Tualatin via Tigard.   </t>
  </si>
  <si>
    <t>High Capacity Transit Capital Construction: Amberglen</t>
  </si>
  <si>
    <t>HCT serving AmberGlen area of Tansbourne Town Center, as envisioned in regional HCT System Plan.</t>
  </si>
  <si>
    <t>High Capacity Transit Capital Construction: TV Highway</t>
  </si>
  <si>
    <t>HCT on TV Hwy, as envisoned in regional HCT System Plan.</t>
  </si>
  <si>
    <t>Powell / Division Transit Project Capital Construction</t>
  </si>
  <si>
    <t>Electronic Fare System</t>
  </si>
  <si>
    <t>Development of protocol specifications for and installation of eFare system.</t>
  </si>
  <si>
    <t>Portland-Milwaukie LRT Corridor TOD development</t>
  </si>
  <si>
    <t>CNG Conversion at Merlo Operating Base</t>
  </si>
  <si>
    <t>Capital costs for incremental bus purchase cost, facilities changes for CNG operation and fueling infrastructure</t>
  </si>
  <si>
    <t>Argyle Equitable TOD development</t>
  </si>
  <si>
    <t xml:space="preserve">Reconfigure streetscape to support equitable TOD development at priority site. </t>
  </si>
  <si>
    <t>Clackamas County</t>
  </si>
  <si>
    <t>82nd Ave.</t>
  </si>
  <si>
    <t>Hwy 212</t>
  </si>
  <si>
    <t>Lawnfield Rd.</t>
  </si>
  <si>
    <t>Rock Creek Junction</t>
  </si>
  <si>
    <t xml:space="preserve">Damascus Happy Valley </t>
  </si>
  <si>
    <t>Damascus</t>
  </si>
  <si>
    <t>10th St.</t>
  </si>
  <si>
    <t xml:space="preserve"> Childs Rd</t>
  </si>
  <si>
    <t>Milwaukie</t>
  </si>
  <si>
    <t>Ochoco St</t>
  </si>
  <si>
    <t>McLoughlin Blvd</t>
  </si>
  <si>
    <t>Oregon City</t>
  </si>
  <si>
    <t>Beavercreek Rd.</t>
  </si>
  <si>
    <t>n/a</t>
  </si>
  <si>
    <t>10th Street</t>
  </si>
  <si>
    <t>Dunes Dr.</t>
  </si>
  <si>
    <t>Clackamas Community College</t>
  </si>
  <si>
    <t/>
  </si>
  <si>
    <t>West Monterey Extension</t>
  </si>
  <si>
    <t>Fuller Rd.</t>
  </si>
  <si>
    <t>New two-lane extension.</t>
  </si>
  <si>
    <t>Sunnybrook Blvd.</t>
  </si>
  <si>
    <t>Realign the existing Lawnfield Rd. Road from 98th to 97th, reduce the grade from 18% to 8%.</t>
  </si>
  <si>
    <t>Tolbert Road   (Sunrise JTA)</t>
  </si>
  <si>
    <t>SE 82nd Dr.</t>
  </si>
  <si>
    <t>Industrial Way</t>
  </si>
  <si>
    <t>Extend Mather Rd. across railroad to SE 82nd Dr.</t>
  </si>
  <si>
    <t>Carver (Springwater Rd.) Bridge</t>
  </si>
  <si>
    <t>Hattan Rd.</t>
  </si>
  <si>
    <t>Hwy 224</t>
  </si>
  <si>
    <t>Sunrise Multi- use path  (Sunrise JTA)</t>
  </si>
  <si>
    <t>122nd Ave</t>
  </si>
  <si>
    <t xml:space="preserve">Construct new mullti use path from I-205 paralleling the Sunrise project. </t>
  </si>
  <si>
    <t>82nd Ave. Blvd. Design Improvements</t>
  </si>
  <si>
    <t>Monterey Ave.</t>
  </si>
  <si>
    <t>Multi-use Path connection to NC Aquatic Park</t>
  </si>
  <si>
    <t>North Clackamas Aquatic Center access road</t>
  </si>
  <si>
    <t xml:space="preserve">Construct multiuse path connection to Aquatic Park </t>
  </si>
  <si>
    <t>McLoughlin Blvd. Improvement</t>
  </si>
  <si>
    <t>Gladstone</t>
  </si>
  <si>
    <t xml:space="preserve">Add bikeways, pedestrian facilities ways, median enhancements, crosswalks and pedestrian facilities refuges   </t>
  </si>
  <si>
    <t>Oatfield Rd.</t>
  </si>
  <si>
    <t>Oatfield /Park Intersection</t>
  </si>
  <si>
    <t>Signal, left turn lanes.</t>
  </si>
  <si>
    <t>92nd/Johnson Creek Blvd. intersection</t>
  </si>
  <si>
    <t>92nd/JCB intersection</t>
  </si>
  <si>
    <t>Add turn lanes on 92nd (northbound left at JCB, and northbound right at Idleman).</t>
  </si>
  <si>
    <t>Flavel Dr</t>
  </si>
  <si>
    <t>Alberta Ave</t>
  </si>
  <si>
    <t>County boundary</t>
  </si>
  <si>
    <t>Add bikeways</t>
  </si>
  <si>
    <t>Sunnyside Rd</t>
  </si>
  <si>
    <t>Sunnyside Rd / Stevens Rd intersection</t>
  </si>
  <si>
    <t>Intersection improvements, such as additional turn lanes, turn lane extensions, and/or signal timing modifications</t>
  </si>
  <si>
    <t>Otty St</t>
  </si>
  <si>
    <t>Otty St / OR 213 / Otty Rd Intersection</t>
  </si>
  <si>
    <t>Realign Otty St with Otty Rd at OR 213; install dual westbound left-turn lanes; install flashing yellow arrow for left-turns on northbound and southbound approaches.</t>
  </si>
  <si>
    <t>Monroe St</t>
  </si>
  <si>
    <t>72nd Ave to Fuller Rd</t>
  </si>
  <si>
    <t xml:space="preserve">Fuller </t>
  </si>
  <si>
    <t>Add bikeways, pedways and traffic calming</t>
  </si>
  <si>
    <t>I-205 Ped / Bike Overpass</t>
  </si>
  <si>
    <t>Between Causey Ave and Sunnyside Rd</t>
  </si>
  <si>
    <t>Construct a bike / ped crossing over I-205 to connect transit services, businesses and residents</t>
  </si>
  <si>
    <t>Park Ave</t>
  </si>
  <si>
    <t>River Rd</t>
  </si>
  <si>
    <t>Add pedways</t>
  </si>
  <si>
    <t>Johnson Creek Blvd. Improvements</t>
  </si>
  <si>
    <t xml:space="preserve">Widen to 3 lanes with bikeways and pedestrian facilities - 55th Ave to 82nd Ave </t>
  </si>
  <si>
    <t xml:space="preserve">Clackamas County </t>
  </si>
  <si>
    <t>Harmony Road Improvements</t>
  </si>
  <si>
    <t>SE 82nd Ave</t>
  </si>
  <si>
    <t>Add Bikelanes and Sidewalks where needed</t>
  </si>
  <si>
    <t>Otty Rd. Improvements</t>
  </si>
  <si>
    <t xml:space="preserve">92nd Ave. </t>
  </si>
  <si>
    <t>122nd/Hubbard/135th Improvement</t>
  </si>
  <si>
    <t>Sunnyside Rd.</t>
  </si>
  <si>
    <t>Hwy. 212</t>
  </si>
  <si>
    <t>Boyer Dr. Extension</t>
  </si>
  <si>
    <t xml:space="preserve">Construct new 2 lane roadway with turn lanes at OR 213 and Fuller Rd, bikeways and pedestrian facilities; install flashing yellow arrow for left turns on northbound and southbound approaches at OR 213 intersection.  </t>
  </si>
  <si>
    <t>Clackamas Regional Center Bike/Pedestrian Corridors</t>
  </si>
  <si>
    <t>Clackamas Regional Center area</t>
  </si>
  <si>
    <t xml:space="preserve">Construct pedestrian and bike improvements as described in the Clackamas Regional Center Pedestrian / Bicycle Plan  </t>
  </si>
  <si>
    <t>Stafford Rd Improvements</t>
  </si>
  <si>
    <t>Rosemont Rd.</t>
  </si>
  <si>
    <t>North Clackamas PRD</t>
  </si>
  <si>
    <t>Metro , NCPRD, Happy Valley</t>
  </si>
  <si>
    <t>Mt. Scott Scouters Mt Trail</t>
  </si>
  <si>
    <t>Mt. Talbert</t>
  </si>
  <si>
    <t>Springwater corridor</t>
  </si>
  <si>
    <t>65th/Elligsen/Stafford Intersection Improvements</t>
  </si>
  <si>
    <t>65th, Elligsen, Stafford Rd. intersections</t>
  </si>
  <si>
    <t xml:space="preserve">Construct roundabout  </t>
  </si>
  <si>
    <t>Clackamas Industrial  area muli-modal improvements</t>
  </si>
  <si>
    <t>area wide improvements</t>
  </si>
  <si>
    <t>Complete bike and pedestrian connections within the Clackamas Industrial area.</t>
  </si>
  <si>
    <t>Sunrise Multi- use path</t>
  </si>
  <si>
    <t xml:space="preserve">Construct new mullti use path from 122nd Ave to 172nd paralleling the Sunrise project. </t>
  </si>
  <si>
    <t>SW Stafford Rd</t>
  </si>
  <si>
    <t>OR 99E</t>
  </si>
  <si>
    <t>82nd Ave. Multi-Modal Improvements</t>
  </si>
  <si>
    <t>Clatsop Ave.</t>
  </si>
  <si>
    <t xml:space="preserve"> Widen to add sidewalks, lighting, central median, planting strips and landscaping. </t>
  </si>
  <si>
    <t>82nd Dr.</t>
  </si>
  <si>
    <t xml:space="preserve">Evelyn </t>
  </si>
  <si>
    <t>Beavercreek Rd. Improvements Phase 2</t>
  </si>
  <si>
    <t>Hwy 213</t>
  </si>
  <si>
    <t>Widen to 5 lanes with sidewalks and bike lanes.</t>
  </si>
  <si>
    <t>Webster Rd.</t>
  </si>
  <si>
    <t>Webster/Jennings and Roots intersection</t>
  </si>
  <si>
    <t>Construct traffic signals, turn lanes.</t>
  </si>
  <si>
    <t>Clackamas County  Milwaukie</t>
  </si>
  <si>
    <t>Railroad Ave / Linwood Ave / Harmony Rd Intersection</t>
  </si>
  <si>
    <t>Johnson Creek Blvd. Interchange Improvements</t>
  </si>
  <si>
    <t>JCB/I-205 interchange</t>
  </si>
  <si>
    <t>Add loop ramp and northbound on-ramp; realign southbound off-ramp and install dual right-turn lanes.</t>
  </si>
  <si>
    <t>Beavercreek Rd. Improvements Phase 3</t>
  </si>
  <si>
    <t>Urban Growth Boundary</t>
  </si>
  <si>
    <t>Widen to 4 lanes with sidewalks and bike lanes.</t>
  </si>
  <si>
    <t>Oatfield / Hill Intersection</t>
  </si>
  <si>
    <t>Left turn lanes, signal if warranted.</t>
  </si>
  <si>
    <t>Oatfield/McNary Intersection</t>
  </si>
  <si>
    <t>Add turn lanes.</t>
  </si>
  <si>
    <t>Johnson Rd., Clackamas Rd., McKinley Rd.</t>
  </si>
  <si>
    <t>Lake Rd.</t>
  </si>
  <si>
    <t>Linwood Ave</t>
  </si>
  <si>
    <t>Johnson Creek Blvd</t>
  </si>
  <si>
    <t>Add bikeways. Linwood Ave / Monroe St intersection improvements. Add curbs/sidewalks, improve horizontal alignments</t>
  </si>
  <si>
    <t>Clackamas County / ODOT</t>
  </si>
  <si>
    <t>Harmony Rd / Sunnyside Rd</t>
  </si>
  <si>
    <t>Harmony Rd / Sunnyside Rd / OR 213 intersection</t>
  </si>
  <si>
    <t>Extend queue storage on westbound approach and rebuild median; extend queue storage on eastbound approach and install median; convert to right-in-right-out accesses on frontage road.</t>
  </si>
  <si>
    <t>Lark St</t>
  </si>
  <si>
    <t>Courtney</t>
  </si>
  <si>
    <t xml:space="preserve">Oak Grove Blvd </t>
  </si>
  <si>
    <t>Risley Ave</t>
  </si>
  <si>
    <t>Fill gaps in bikeways and pedways</t>
  </si>
  <si>
    <t>Concord Rd</t>
  </si>
  <si>
    <t>Oatfield Rd</t>
  </si>
  <si>
    <t>Fill gaps in pedway</t>
  </si>
  <si>
    <t>Add turn lanes at major intersections</t>
  </si>
  <si>
    <t>Jennings Ave</t>
  </si>
  <si>
    <t>Widen to 2-lane urban minor arterial standard with bikeway and pedway infill</t>
  </si>
  <si>
    <t>River RD</t>
  </si>
  <si>
    <t>Fill gaps in pedways and bikeways</t>
  </si>
  <si>
    <t>Hull Ave</t>
  </si>
  <si>
    <t>Wilmot St</t>
  </si>
  <si>
    <t>Tims View Ave</t>
  </si>
  <si>
    <t>Fill gaps in pedways</t>
  </si>
  <si>
    <t>Clackamas Rd</t>
  </si>
  <si>
    <t>Johnson Road</t>
  </si>
  <si>
    <t>Webster Road</t>
  </si>
  <si>
    <t>Fill gaps in bikeways and pedestrian facilities</t>
  </si>
  <si>
    <t>Roots Rd</t>
  </si>
  <si>
    <t xml:space="preserve"> McKinley Road</t>
  </si>
  <si>
    <t>Add pedestrian facilities</t>
  </si>
  <si>
    <t>Hubbard Rd</t>
  </si>
  <si>
    <t xml:space="preserve">122nd Ave </t>
  </si>
  <si>
    <t>132nd Ave</t>
  </si>
  <si>
    <t>Fill gaps in pedestrian facilities</t>
  </si>
  <si>
    <t>Lake Rd</t>
  </si>
  <si>
    <t xml:space="preserve">Milwaukie City limits </t>
  </si>
  <si>
    <t xml:space="preserve"> OR 224</t>
  </si>
  <si>
    <t>Sunnybrook Blvd</t>
  </si>
  <si>
    <t>Sunnybrook Blvd / 82nd Ave intersection</t>
  </si>
  <si>
    <t>Add dual southbound left-turn lanes, extend queue storage for southbound lefts and westbound lefts</t>
  </si>
  <si>
    <t>Stevens Rd / Stevens Way</t>
  </si>
  <si>
    <t>Causey Ave</t>
  </si>
  <si>
    <t>Idleman Rd</t>
  </si>
  <si>
    <t>Add pedways and optional traffic calming</t>
  </si>
  <si>
    <t>Clatsop St / Luther Rd</t>
  </si>
  <si>
    <t>72nd Ave</t>
  </si>
  <si>
    <t>Fuller Rd</t>
  </si>
  <si>
    <t>Add turn lanes and signals at OR 213 intersection; add bikeways, pedestrian facilities and traffic calming</t>
  </si>
  <si>
    <t>Mather Rd</t>
  </si>
  <si>
    <t>Summers Ln</t>
  </si>
  <si>
    <t xml:space="preserve"> 122nd Ave</t>
  </si>
  <si>
    <t>Add bikeways,  pedestrian facilities and eastbound left turn lanes at Mather Rd / 122nd Ave</t>
  </si>
  <si>
    <t>Strawberry Ln</t>
  </si>
  <si>
    <t>Strawberry Ln / 82nd Dr intersection</t>
  </si>
  <si>
    <t>Install traffic signal and eastbound turn lane</t>
  </si>
  <si>
    <t>OR 213</t>
  </si>
  <si>
    <t xml:space="preserve"> 97th Ave</t>
  </si>
  <si>
    <t>Modified boulevard treatment including lane redesign, medians, beautification, curb extensions, reconstructed sidewalks, landscaping, south side bikeways. Consider flashing yellow arrow for left-turns at signalized intersections.</t>
  </si>
  <si>
    <t>Evelyn St / Mangan Dr</t>
  </si>
  <si>
    <t xml:space="preserve">Jennifer St </t>
  </si>
  <si>
    <t>Water Ave</t>
  </si>
  <si>
    <t>Fuller Rd. Improvements</t>
  </si>
  <si>
    <t>Otty Rd.</t>
  </si>
  <si>
    <t>Johnson Creek Blvd.</t>
  </si>
  <si>
    <t xml:space="preserve">Add pedestrian facilities, turn lanes, on-street parking, central median and landscaping.   </t>
  </si>
  <si>
    <t>Clackamas County and Lake Oswego</t>
  </si>
  <si>
    <t>NCPRD</t>
  </si>
  <si>
    <t>Lake Oswego Milwaukie Bike Ped Bridge Over the Willamette River</t>
  </si>
  <si>
    <t>Willamette Shoreline</t>
  </si>
  <si>
    <t>Trolley Trail</t>
  </si>
  <si>
    <t xml:space="preserve">Construct bike/pedestrian crossing over the Willamette River  </t>
  </si>
  <si>
    <t>Oatfield Road</t>
  </si>
  <si>
    <t>Widen to 2-lane urban minor arterial standard with bikeway and pedestrian facilities infill</t>
  </si>
  <si>
    <t>Webster Rd</t>
  </si>
  <si>
    <t>OR 224</t>
  </si>
  <si>
    <t>Thiessen Rd</t>
  </si>
  <si>
    <t>Add bikeways and pedestrian facilities</t>
  </si>
  <si>
    <t>Thiessen Rd.</t>
  </si>
  <si>
    <t>Thiessen/Hill Intersection</t>
  </si>
  <si>
    <t>Widen, add left turn lane on Thiessen Rd.</t>
  </si>
  <si>
    <t>2033 -2040</t>
  </si>
  <si>
    <t>Courtney Ave</t>
  </si>
  <si>
    <t>Add bikeways, pedways, traffic calming and turn lanes at major intersections</t>
  </si>
  <si>
    <t>97th Ave / Mather Rd</t>
  </si>
  <si>
    <t>Lawnfield Rd</t>
  </si>
  <si>
    <t>Summers Lane</t>
  </si>
  <si>
    <t>Add bikeways,  pedways and eastbound left turn lanes at Mather Rd / Summers Ln</t>
  </si>
  <si>
    <t>Rosemont Rd</t>
  </si>
  <si>
    <t>Stafford Rd</t>
  </si>
  <si>
    <t>West Linn City Limits</t>
  </si>
  <si>
    <t>Add bikeways and traffic calming</t>
  </si>
  <si>
    <t>Construct pedway / complete gaps on the south side; add bikeways</t>
  </si>
  <si>
    <t>Harold Ave</t>
  </si>
  <si>
    <t>Rothe Rd</t>
  </si>
  <si>
    <t>Add pedways and traffic calming</t>
  </si>
  <si>
    <t>Add pedways, restripe for bikeways</t>
  </si>
  <si>
    <t>Webster/Strawberry Ln. intersection</t>
  </si>
  <si>
    <t>Traffic signal.</t>
  </si>
  <si>
    <t>Phillips Creek Trail</t>
  </si>
  <si>
    <t>I-205 Trail</t>
  </si>
  <si>
    <t>N Clackamas Greenway</t>
  </si>
  <si>
    <t>Build trail through Clackamas Town Center for access to light rail.</t>
  </si>
  <si>
    <t>Kellogg Creek (Oatfield Rd.) Bridge Replacement</t>
  </si>
  <si>
    <t xml:space="preserve">Kellogg Creek </t>
  </si>
  <si>
    <t>Construct two lane bridge with sidewalks and bike lanes.</t>
  </si>
  <si>
    <t>Clackamas County ITS Plan</t>
  </si>
  <si>
    <t>Countywide</t>
  </si>
  <si>
    <t>Deploy traffic responsive signal timing, ramp metering, traffic management equipment for better routing of traffic during incidents along the three key ODOT corridors - I-205, I-5, 99E. Install signal controller upgrades and update county ITS plan.</t>
  </si>
  <si>
    <t>Transportation Safety Action Plan Program</t>
  </si>
  <si>
    <t>Develop a program to support the implementation of the County’s TSAP and support the County’s efforts to make improvements based on the outcomes of the road safety audits and other safety studies.</t>
  </si>
  <si>
    <t>79th Ave. Extension</t>
  </si>
  <si>
    <t xml:space="preserve">Luther Ave  </t>
  </si>
  <si>
    <t>King Rd.</t>
  </si>
  <si>
    <t>Build N-S collector west of 82nd Ave..</t>
  </si>
  <si>
    <t>Fuller Rd. Extension</t>
  </si>
  <si>
    <t>Construct new 2 lane extension with pedestrian facilities and bikeways</t>
  </si>
  <si>
    <t>82nd Dr. Improvements</t>
  </si>
  <si>
    <t>Gladstone PH2</t>
  </si>
  <si>
    <t>Widen to five lanes.</t>
  </si>
  <si>
    <t>Stafford Rd. Improvements</t>
  </si>
  <si>
    <t>Boeckman Rd.</t>
  </si>
  <si>
    <t>Borland Rd.</t>
  </si>
  <si>
    <t xml:space="preserve">City Limits  </t>
  </si>
  <si>
    <t>Stafford Rd.</t>
  </si>
  <si>
    <t>River Rd.</t>
  </si>
  <si>
    <t>River Rd./Courtney intersection</t>
  </si>
  <si>
    <t>Add turn lanes to four legs of the intersection.</t>
  </si>
  <si>
    <t>Roots Rd./McKinley Rd.</t>
  </si>
  <si>
    <t>Bring to urban standards.</t>
  </si>
  <si>
    <t>142nd Ave.</t>
  </si>
  <si>
    <t>Widen to 3 lanes.</t>
  </si>
  <si>
    <t>72nd Ave Multi-Use Path Connection</t>
  </si>
  <si>
    <t>Harmony rd</t>
  </si>
  <si>
    <t>North Clackamas Regional Park Trail</t>
  </si>
  <si>
    <t>North Clackamas Park Complex</t>
  </si>
  <si>
    <t>North Clackamas Regional Parks Trail</t>
  </si>
  <si>
    <t>Borland Rd</t>
  </si>
  <si>
    <t>172nd Ave - 190th Connector - adopted alignment</t>
  </si>
  <si>
    <t>Widen to five lanes using the adopted alignment for the connection between 172nd and 190th.  Project Segment Length 8,000 feet</t>
  </si>
  <si>
    <t>Hwy 212 widening to 5 lane boulevard</t>
  </si>
  <si>
    <t xml:space="preserve">172nd </t>
  </si>
  <si>
    <t>Widen Highway 212 to a 5 lane boulevard section to 172nd. Implement intersection improvements where needed. Segment Length 5,500 Feet</t>
  </si>
  <si>
    <t xml:space="preserve">OR 224 </t>
  </si>
  <si>
    <t>Sunrise End</t>
  </si>
  <si>
    <t>Carver Bridge</t>
  </si>
  <si>
    <t xml:space="preserve">SE Sunnyside Rd East Extension </t>
  </si>
  <si>
    <t>SE 172nd Ave.</t>
  </si>
  <si>
    <t>Foster Road</t>
  </si>
  <si>
    <t>Construct a new 5-lane roadway with sidewalks, bike lanes and traffic signals</t>
  </si>
  <si>
    <t>Foster Rd. Improvements</t>
  </si>
  <si>
    <t>172nd 190th Connector</t>
  </si>
  <si>
    <t>Widen to three lanes Project Segment Length 4,500 feet</t>
  </si>
  <si>
    <t>Sunnyside Road Extension</t>
  </si>
  <si>
    <t>Widen to three lanes Project Segment Length 8,000 feet</t>
  </si>
  <si>
    <t>NA</t>
  </si>
  <si>
    <t>242nd</t>
  </si>
  <si>
    <t>Reconstruct 242nd and widen to three lanes. The Damascus/Boring Concept Plan identifies 242nd as a community bus transit classification.  Project Segment Length 8,000 feet</t>
  </si>
  <si>
    <t>Multnomah County line</t>
  </si>
  <si>
    <t>Happy Valley</t>
  </si>
  <si>
    <t>162nd Ave. Extension South Phase 1</t>
  </si>
  <si>
    <t>Rock Creek Blvd.</t>
  </si>
  <si>
    <t>Construct a new 2 - 3 lane roadway with sidewalks, bike lanes, and intersection improvements at Hwy-212/162nd on all 4 approaches. The second phase is Project #11346.</t>
  </si>
  <si>
    <t>122nd/129th Improvements</t>
  </si>
  <si>
    <t>Add a sidewalk and bike lanes.</t>
  </si>
  <si>
    <t xml:space="preserve">162nd Ave.  </t>
  </si>
  <si>
    <t xml:space="preserve">Hagen Rd. </t>
  </si>
  <si>
    <t>Palermo Ave.</t>
  </si>
  <si>
    <t>Widen to 3 lanes with sidewalks and bike lanes, add traffic signals.</t>
  </si>
  <si>
    <t>Rock Creek Blvd. improvements</t>
  </si>
  <si>
    <t>Hwy. 212/224 (planned Sunrise Corridor Rock Creek Interchange)</t>
  </si>
  <si>
    <t>177th Ave.</t>
  </si>
  <si>
    <t>Complete final construction of a new 5-lane roadway with sidewalks, bike lanes and traffic signals</t>
  </si>
  <si>
    <t>Misty Drive</t>
  </si>
  <si>
    <t>162nd Ave.</t>
  </si>
  <si>
    <t>Construct a new 3 lane roadway with sidewalks, bike lanes, traffic signals and a bridge over Rock Creek</t>
  </si>
  <si>
    <t>162nd Ave. Extension North</t>
  </si>
  <si>
    <t>Hagen Rd.</t>
  </si>
  <si>
    <t>Clatsop St.</t>
  </si>
  <si>
    <t>Construct a new 3 lane roadway with sidewalks, bike lanes and traffic signals.</t>
  </si>
  <si>
    <t>SE 132nd Ave.</t>
  </si>
  <si>
    <t>Clatsop Rd.</t>
  </si>
  <si>
    <t>Widen to 3 lanes with sidewalks and bike lanes.</t>
  </si>
  <si>
    <t>King Rd./145th Ave. intersection</t>
  </si>
  <si>
    <t>Traffic signal, realign, turn lanes.</t>
  </si>
  <si>
    <t>162nd Ave. Extension South Phase 2</t>
  </si>
  <si>
    <t>157th Ave.</t>
  </si>
  <si>
    <t>Construct a new 3 lane roadway with sidewalks, bike lanes, traffic signals and bridge over Rock Creek. The first phase is Project #10041.</t>
  </si>
  <si>
    <t>Armstrong Extension</t>
  </si>
  <si>
    <t>162nd Ave</t>
  </si>
  <si>
    <t>172nd Ave</t>
  </si>
  <si>
    <t>Construct a new 3-lane roadway with sidewalks, bike lanes and traffic signals</t>
  </si>
  <si>
    <t>Troge Extension West</t>
  </si>
  <si>
    <t>145th Ave.</t>
  </si>
  <si>
    <t>Monner Rd.</t>
  </si>
  <si>
    <t>132nd Ave.</t>
  </si>
  <si>
    <t>Mt. Scott Blvd./King Rd. Improvements</t>
  </si>
  <si>
    <t>Happy Valley City Limits</t>
  </si>
  <si>
    <t>Sager</t>
  </si>
  <si>
    <t>Foster</t>
  </si>
  <si>
    <t>Improve to collector standards, and signalize Sager @172nd.</t>
  </si>
  <si>
    <t>Lower Boones Ferry Rd.</t>
  </si>
  <si>
    <t>Madrona Street</t>
  </si>
  <si>
    <t>Kruse Way</t>
  </si>
  <si>
    <t>Widen to include bike lanes, sidewalks, and turn lanes.</t>
  </si>
  <si>
    <t>South Shore Pathway</t>
  </si>
  <si>
    <t>Lakeview Blvd</t>
  </si>
  <si>
    <t>McVey Ave</t>
  </si>
  <si>
    <t xml:space="preserve">12,800’ long, 6’ wide separated asphalt pathway on south side of roadway. Retaining walls and storm water improvements required. </t>
  </si>
  <si>
    <t>Boones Ferry Rd bike lanes</t>
  </si>
  <si>
    <t>Country Club</t>
  </si>
  <si>
    <t>North City Limits</t>
  </si>
  <si>
    <t>3,500' long widening includes retaining walls above and below the roadway grade for bike lanes, sidewalks, and intermittent turn lanes. NHS/AASHTO stds apply.</t>
  </si>
  <si>
    <t xml:space="preserve">Tryon Creek Ped Bridge (@Tryon Cove Park) </t>
  </si>
  <si>
    <t>Foothills Park</t>
  </si>
  <si>
    <t>Tryon Cove Park</t>
  </si>
  <si>
    <t>500' long, 10' wide asphalt pathway completes a connection at the existing north end Foothills pathway with to Tryon Cove Park with a pedestrian bridge (per Foothills District Plan). Connects to future Willamette River Greenway Trail.</t>
  </si>
  <si>
    <t>River-to-River Trail</t>
  </si>
  <si>
    <t>George Rogers Park</t>
  </si>
  <si>
    <t xml:space="preserve">9,750' long, 10' wide trail from George Rogers Park to the Tualatin River via McVey Rd-Stafford Rd-Stevens Meadows Natural Area-Pecan Creek Natural Area, then across private properties. </t>
  </si>
  <si>
    <t xml:space="preserve">Lake Oswego to Portland Trail </t>
  </si>
  <si>
    <t>Hwy 43/A Ave</t>
  </si>
  <si>
    <t>Sellwood Bridge</t>
  </si>
  <si>
    <t>3.15 mile multi-use pathway adjacent to existing Hwy 43 Corridor, increasing ROW. Connects  Lake Oswego to Portland at Sellwood Bridge. Part of the Willamette River Greenway Trail.</t>
  </si>
  <si>
    <t>Regional Program</t>
  </si>
  <si>
    <t>Hwy 43 (State St) Bike Lanes</t>
  </si>
  <si>
    <t>Terwilliger Blvd</t>
  </si>
  <si>
    <t>5,500' long widening for bike lanes, NB and SB from Terwilliger Blvd to Oak St. NHS/AASHTO/ODOT stds apply. Improve access and connectivity to the Foothills area.</t>
  </si>
  <si>
    <t>Hwy 43 Pathway: LO to West Linn</t>
  </si>
  <si>
    <t>Willamette Falls Dr.</t>
  </si>
  <si>
    <t>Implement the design plan for an active transportation corridor along Hwy 43 consistent with the Connecting Clackamas Plan.</t>
  </si>
  <si>
    <t>Bryant Rd bike lanes/pathway</t>
  </si>
  <si>
    <t>7,500' long widening for 6' bike lanes, 6' sidewalk/pathway, both sides. RR crossing reconstruction; retaining wall needed at X-ing.</t>
  </si>
  <si>
    <t>Tryon Creek Bridge (@ Hwy 43 / Terwilliger )</t>
  </si>
  <si>
    <t>500' north of Hwy 43/Terwilliger</t>
  </si>
  <si>
    <t>Hwy 43/G Ave</t>
  </si>
  <si>
    <t>Lake Oswego / ODOT</t>
  </si>
  <si>
    <t>Bonita Rd Sidewalks and Bike Lanes</t>
  </si>
  <si>
    <t>Carman Drive</t>
  </si>
  <si>
    <t xml:space="preserve">2,300' long, 5.5' sidewalks and 6' bike lanes on both sides. Widening of roadway involves tree removals and loss of on-street parking. </t>
  </si>
  <si>
    <t>3rd Street Reconstruction</t>
  </si>
  <si>
    <t>3rd/A Ave</t>
  </si>
  <si>
    <t>3rd/B Ave</t>
  </si>
  <si>
    <t>450' long, 60' wide roadway reconstruction. 12' travel lanes, 8' parking lanes, 10' sidewalks.</t>
  </si>
  <si>
    <t>4th Street Reconstruction</t>
  </si>
  <si>
    <t>4th/A Ave</t>
  </si>
  <si>
    <t>4th/B Ave</t>
  </si>
  <si>
    <t>A Avenue Enhancements</t>
  </si>
  <si>
    <t>6th/A Ave</t>
  </si>
  <si>
    <t>640' long, 7' parking lanes, 12' sidewalks. R/W adequate. Include street trees &amp; landscaping to be consistent with adjacent street section. Consider crosswalk striping.</t>
  </si>
  <si>
    <t>Hwy 43/B Ave: Intersection Improvement Geometry</t>
  </si>
  <si>
    <t>200' north of Hwy 43/B Ave</t>
  </si>
  <si>
    <t>Hwy 43/B Ave</t>
  </si>
  <si>
    <t>200' long road widening to add 12' wide SB Right Turn Lane with 2' shy; rebuild 8' sidewalk and ADA ramp. R/W required, structure demo/modification. Coordinate with ODOT. NHS/AASHTO/ODOT stds apply.</t>
  </si>
  <si>
    <t>Carman Dr.  sidewalks &amp;/ bike lanes</t>
  </si>
  <si>
    <t xml:space="preserve">Meadows Rd </t>
  </si>
  <si>
    <t xml:space="preserve">I-5 </t>
  </si>
  <si>
    <t>6,600' long widening for 6' wide bike lanes, 6' wide separated concrete sidewalks along 70% of length, both sides.</t>
  </si>
  <si>
    <t>Goodall Rd Pathway</t>
  </si>
  <si>
    <t>Knaus</t>
  </si>
  <si>
    <t>3,000’ long, 6’ wide asphalt shoulder pathway on the east side of road. R/W needed for swale. Completes a connection.</t>
  </si>
  <si>
    <t>Knaus Rd Pathways and Bike Lanes</t>
  </si>
  <si>
    <t xml:space="preserve">4,000’ long, 6’ wide separated asphalt pathway, 5' wide bike lanes. </t>
  </si>
  <si>
    <t>Railroad Ave Capacity Improvements</t>
  </si>
  <si>
    <t>Harmony Rd</t>
  </si>
  <si>
    <t>Pedestrian aspect: Fill in sidewalk gaps on both sides of street or construct multiuse path on one side. Bicycle aspect: Fill in gaps in existing bicycle network with bike lanes, cycle track, multiuse path, or other facilities. Public transit aspect: Provide bus service to extend to Clackamas Town Center and points east.</t>
  </si>
  <si>
    <t>Group 1-Monroe St Neighborhood Greenway</t>
  </si>
  <si>
    <t>21st Ave</t>
  </si>
  <si>
    <t>Monroe St Neighborhood Greenway = Bicycle aspect: Designate as a "neighborhood greenway" and install traffic-calming improvements.Pedestrian aspect: Fill in sidewalk gaps on both sides of street. ($2,130,000)
Intersection Improvements at Linwood Ave and Monroe St = improve safety of crossing at intersection of Monroe St and Linwood Ave. ($10,000)</t>
  </si>
  <si>
    <t>Kellogg Creek Dam Removal and Hwy 99E Underpass</t>
  </si>
  <si>
    <t>Location- Specific</t>
  </si>
  <si>
    <t>Replace Hwy 99E bridge over Kellogg Creek, remove dam, restore habitat. Construct bike/ped undercrossing between downtown Milwaukie and Riverfront Park.</t>
  </si>
  <si>
    <t>Linwood Ave Sidewalks (south)</t>
  </si>
  <si>
    <t>King Rd</t>
  </si>
  <si>
    <t>Railroad Ave</t>
  </si>
  <si>
    <t>Fill in sidewalk gaps on both sides of street.</t>
  </si>
  <si>
    <t>Kellogg Creek Bike/Ped Bridge</t>
  </si>
  <si>
    <t>Kronberg Park</t>
  </si>
  <si>
    <t>Construct bike/ped overpass over Kellogg Creek in conjunction with light rail bridge.</t>
  </si>
  <si>
    <t>Milwaukie and ODOT</t>
  </si>
  <si>
    <t>Group 2--Pedestrian and Bicycle Improvements in Island Station</t>
  </si>
  <si>
    <t>McLoughlin Blvd at 22nd Ave</t>
  </si>
  <si>
    <t>River Rd at City limits</t>
  </si>
  <si>
    <t>River Rd Sidewalks = Fill in sidewalk gaps on both sides of street. ($690,000)
Intersection Improvements at McLoughlin Blvd and 22nd Ave = Improve safety of Trolley Trail crossing at 22nd Ave. ($200,000)
Kronberg Park Trail = Construct multiuse path to connect Kellogg Creek Bridge to safe crossing of Hwy 99E. ($300,000)
Traffic-Calming Improvements on River Rd at Lark St = Install traffic-calming measures such as a permanent speed-warning sign and/or roundabout. ($310,000)</t>
  </si>
  <si>
    <t>Group 5--Stanley Avenue Neighborhood Greenway Improvements</t>
  </si>
  <si>
    <t>Stanley Ave Neighborhood Greenway = Pedestrian aspect: Fill in sidewalk gaps on both sides of street. Bicycle aspect: Designate as a "neighborhood greenway" and install traffic-calming improvements. ($5,030,000)
Stanley Ave Connectivity at King Rd = Enhance connection along Stanley Ave at King Rd. ($60,000)
Stanley Ave Connectivity at Monroe St = Enhance connection along Stanley Ave at Monroe St. ($60,000)</t>
  </si>
  <si>
    <t>Linwood Ave Capacity Improvements (south)</t>
  </si>
  <si>
    <t>Widen to standard three lane cross section.</t>
  </si>
  <si>
    <t>Bicycle and Pedestrian Overpass over Railroad Ave</t>
  </si>
  <si>
    <t>International Way</t>
  </si>
  <si>
    <t>Establish a dedicated bicycle and pedestrian connection across Railroad Ave and the railroad tracks.</t>
  </si>
  <si>
    <t>Lake Rd Bike Lanes</t>
  </si>
  <si>
    <t>Guilford Dr</t>
  </si>
  <si>
    <t>Fill in gaps in existing bicycle network with bike lanes.</t>
  </si>
  <si>
    <t>Group 6--Sidewalk &amp; Pedestrian Safety Projects (part 1)</t>
  </si>
  <si>
    <t>Various locations</t>
  </si>
  <si>
    <t>43rd Ave Sidewalks = Fill in sidewalk gaps on both sides of street. ($600,000)
Harmony Rd Sidewalks = Fill in sidewalk gaps on both sides of street. ($40,000)
Logus Rd Sidewalks = Fill in sidewalk gaps on both sides of street. ($850,000)
International Way Sidewalks = Fill in sidewalk gaps on both sides of street. ($840,000)
Brookside Dr Sidewalks = Fill in sidewalk gaps on both sides of street. ($20,000)
Walk Safely Milwaukie Program = Complete a few small traffic-calming and pedestrian safety projects throughout the city each year. ($300,000)
Pedestrian Walkway Amenities = Install amenities, such as benches, along key walking routes. ($60,000)</t>
  </si>
  <si>
    <t>Downtown Transit Center Improvements</t>
  </si>
  <si>
    <t>Location-specific</t>
  </si>
  <si>
    <t>Construct new bus layover facility outside of the downtown core.</t>
  </si>
  <si>
    <t>ODOT and Milwaukie</t>
  </si>
  <si>
    <t>Group 4--Pedestrian Improvements at Hwy 224</t>
  </si>
  <si>
    <t>Harrison St</t>
  </si>
  <si>
    <t>Freeman Way</t>
  </si>
  <si>
    <t>Intersection Improvements at Hwy 224 and 37th Ave = Consolidate the two northern legs of 37th Ave and International Way into one leg at Hwy 224. ($2,100,000)
Intersection Improvements at Hwy 224 and Oak St = Add left-turn lanes and protected signal phasing on Oak St approaches. ($20,000)
Study of Pedestrian Crossings on Hwy 224 = Examine alternatives for improving pedestrian crossings at five intersections along Hwy 224 (Harrison St, Monroe St, Oak St, 37th Ave, Freeman Way). ($50,000)
Intersection Improvements at Hwy 224 and Oak St = Improve pedestrian crossing. ($20,000)
Intersection Improvements at Hwy 224 and 37th Ave = Improve pedestrian crossing. ($20,000)
Hwy 224 Crossing Improvements at Oak and Washington Sts = Improve intersection crossing safety for bicyclists at Washington St and Oak St. ($10,000)
Intersection Improvements at Hwy 224 and Freeman Way = Improve pedestrian crossing. ($20,000)
Intersection Improvements at Hwy 224 and Harrison St = Improve pedestrian crossing. ($20,000)
Intersection Improvements at Hwy 224 and Monroe St = Improve pedestrian crossing. ($20,000)</t>
  </si>
  <si>
    <t>Linwood Ave Capacity Improvements (north)</t>
  </si>
  <si>
    <t>Widen to standard three lane cross section. Widen bridge over Johnson Creek.</t>
  </si>
  <si>
    <t>Intersection Improvements at McLoughlin Blvd and River Rd</t>
  </si>
  <si>
    <t>Consolidate a single access point for the area at Bluebird St with full intersection treatment and signalization or add second northbound left-turn lane at River Rd.</t>
  </si>
  <si>
    <t>Group 8--Street Connectivity &amp; Intersection Improvement Projects</t>
  </si>
  <si>
    <t>Harrison St and King Rd Connection = Enhance connection between King Rd and Harrison St at 42nd Ave. ($60,000)
King Rd Boulevard Treatments = Install street boulevard treatments: widen sidewalks and improve crossings. ($550,000)
Intersection Improvements at 42nd Ave and King Rd = Enhance intersection function. ($20,000)
Intersection Improvements at 42nd Ave and Harrison St = Signalize intersection to facilitate dominant traffic flow. ($280,000)
Intersection Improvements at Harrison St and Hwy 224 = Add left-turn lanes and protected signal phasing on Harrison St approaches. ($20,000)
Intersection Improvements at Linwood Ave and King Rd = Implement protected/permissive left-turn phasing for northbound and southbound approaches. ($20,000)
Intersection Improvements at Johnson Creek Blvd and Linwood Ave = Improve safety of crossing at intersection. ($880,000)</t>
  </si>
  <si>
    <t>Group 7--Bicycle Infrastructure Improvements</t>
  </si>
  <si>
    <t>Oatfield Rd Bike Lanes = Fill in gaps in existing bicycle network with bike lanes. ($380,000)
Harrison St Bike Lanes = Fill in gaps in existing bicycle network with bike lanes (cost included with Harrison St road widening project). ($300,000)
International Way Bicycle Facilities = Construct bike lanes or other bike facilities. ($400,000)
Bicycle/Pedestrian Improvements to Main St = Construct multiuse path or other improved bike/ped facilities on Main St to provide safer connection between downtown and Tacoma station. (TSAP) ($2,900,000)
Bicycle/Pedestrian Connection over Johnson Creek = Construct bike/ped bridge over Johnson Creek along Clatsop St at 23rd Ave to connect Tacoma station area with adjacent neighborhood. (TSAP) ($400,000)
Improved Bicycle/Pedestrian Connections on West Side of Tacoma Station Area = Improve bike/ped connections to adjacent neighborhood to west of Tacoma station area at Ochoco St and Milport Rd. (TSAP) ($500,000)</t>
  </si>
  <si>
    <t>Harrison St Capacity Improvements</t>
  </si>
  <si>
    <t>32nd Ave</t>
  </si>
  <si>
    <t>42nd Ave</t>
  </si>
  <si>
    <t>Harrison St Railroad Crossing Separation</t>
  </si>
  <si>
    <t>Upgrade Harrison crossing of Union Pacific Railroad tracks to grade-separated facility. Assess as part of Hwy 224 &amp; Hwy 99E Refinement Plan.</t>
  </si>
  <si>
    <t>Group 3--Improved Bike/Ped Connections to Springwater Trail near Tacoma Station</t>
  </si>
  <si>
    <t>Springwater Trail between 29th Ave and 17th Ave</t>
  </si>
  <si>
    <t>Hwy 224 &amp; Hwy 99E Refinement Plan</t>
  </si>
  <si>
    <t>Hwy 99E Project Limits: Tacoma St to River Rd</t>
  </si>
  <si>
    <t>Hwy 224 Project Limits: Hwy 99E to Lake Rd Interchange</t>
  </si>
  <si>
    <t>Conduct refinement study to establish alternative mobility targets for Hwy 224 and McLoughlin Blvd for locations not meeting applicable state targets, and explore ways to minimize barrier effect and improve auto and freight mobility.</t>
  </si>
  <si>
    <t>Intersection Curb Ramp Improvements</t>
  </si>
  <si>
    <t>Citywide</t>
  </si>
  <si>
    <t>Install curb ramps at all intersections with sidewalks (approximately 700 intersections).</t>
  </si>
  <si>
    <t>Public Parking Structure</t>
  </si>
  <si>
    <t>Construct 3- to 4-story public parking structure with retail at ground floor for visitor/employee parking.</t>
  </si>
  <si>
    <t>Lake Rd Sidewalks</t>
  </si>
  <si>
    <t>Where Else Ln</t>
  </si>
  <si>
    <t>37th Ave Sidewalks</t>
  </si>
  <si>
    <t>McLoughlin Blvd Sidewalks</t>
  </si>
  <si>
    <t>Washington St</t>
  </si>
  <si>
    <t>Southern city limits</t>
  </si>
  <si>
    <t>Group 9--Downtown Pedestrian Improvements</t>
  </si>
  <si>
    <t>Downtown</t>
  </si>
  <si>
    <t>Downtown Streetscape Improvements = Install sidewalk bulbouts, lighting, and pedestrian amenities. ($7,300,000)
Downtown Parking Signage = Install wayfinding and identification signage at McLoughlin Blvd intersections and around public parking lots. ($10,000)
Downtown Public Parking Lot Improvements = Upgrade and maintain off-street public parking facilities with improved landscaping and lighting. ($60,000)</t>
  </si>
  <si>
    <t>Ochoco St Sidewalks</t>
  </si>
  <si>
    <t>Construct sidewalks, reconstruct bridge over Johnson Creek.</t>
  </si>
  <si>
    <t>Group 10--19th Avenue Neighborhood Greenway Improvements</t>
  </si>
  <si>
    <t>Milwaukie Riverfront</t>
  </si>
  <si>
    <t>River Rd at Sparrow St</t>
  </si>
  <si>
    <t>19th Ave and Sparrow St Neighborhood Greenway = Designate as a "neighborhood greenway" and install traffic-calming improvements. This would connect the south end of Kellogg Creek Trail to River Rd. ($800,000)
Kellogg Creek Trail Improvements = Resurface trail and provide wayfinding signage to/from trail. ($680,000)</t>
  </si>
  <si>
    <t>Group 11--Intersection Improvements in North Industrial Area</t>
  </si>
  <si>
    <t>Signage and Intersection Improvements at McLoughlin Blvd and Ochoco St = Establish signage for trucks and improve intersection. (TSAP) ($1,600,000)
Intersection Improvements at McLoughlin Blvd and 17th Ave = Prohibit left-turn movement from 17th Ave to northbound McLoughlin Blvd and include in Hwy 224 &amp; Hwy 99E Refinement Plan. ($20,000)
Intersection Improvements at Main St and Mailwell Dr = Upgrade intersection turning radii to better accommodate freight movements. ($60,000)</t>
  </si>
  <si>
    <t>Local Street Improvements in Tacoma Station Area</t>
  </si>
  <si>
    <t>Construct street improvements on Stubb St, Beta St, Ochoco St, Hanna Harvester Dr, and Mailwell Dr. (TSAP)</t>
  </si>
  <si>
    <t>43rd Ave Bike Lanes</t>
  </si>
  <si>
    <t>Filbert St</t>
  </si>
  <si>
    <t>Molalla Ave. Streetscape Improvements (Beavercreek Road to Hwy 213)</t>
  </si>
  <si>
    <t>Beavercreek</t>
  </si>
  <si>
    <t>Hwy. 213</t>
  </si>
  <si>
    <t xml:space="preserve">Streetscape improvements including widening sidewalks, sidewalk infill, ADA accessibility, bike lanes, reconfigure travel lanes, add bus stop amenities.  (TSP W74, B37, W34) </t>
  </si>
  <si>
    <t>Oregon City Loop Trail</t>
  </si>
  <si>
    <t>Hwy 99E</t>
  </si>
  <si>
    <t>Linn/Leland/Meyers Road pedestrian and bike improvement project (active transportation project)</t>
  </si>
  <si>
    <t>Jackson &amp; 5th Street</t>
  </si>
  <si>
    <t>Moccasin Way</t>
  </si>
  <si>
    <t>Main Street Ped and Bike Imp.</t>
  </si>
  <si>
    <t>Dunes Drive</t>
  </si>
  <si>
    <t>Hwy. 213 - Phase 2</t>
  </si>
  <si>
    <t>Redland Rd.</t>
  </si>
  <si>
    <t>Redland Road Undercrossing</t>
  </si>
  <si>
    <t>Add through lane in both directions.  TSP project D79)</t>
  </si>
  <si>
    <t>Washington St. Improvements</t>
  </si>
  <si>
    <t>Abernethy Rd.</t>
  </si>
  <si>
    <t xml:space="preserve">Home Depot Drive </t>
  </si>
  <si>
    <t>Complete the Boulevard project including stormwater low impact development design improvements, sidewalks, landscaping and street lighting.  (TSP W5)</t>
  </si>
  <si>
    <t>Oregon City/ODOT/Metro</t>
  </si>
  <si>
    <t>Willamette Falls Shared-Use Path</t>
  </si>
  <si>
    <t>S 2nd Street</t>
  </si>
  <si>
    <t>Add a shared-use path along the Willamette River (TSP Project S3)</t>
  </si>
  <si>
    <t>Hwy. 213 - (SOUTH)</t>
  </si>
  <si>
    <t>Conway Dr.</t>
  </si>
  <si>
    <t>Add one SB and NB through lane, bike lanes, and sidewalks.  (TSP D77, W31)</t>
  </si>
  <si>
    <t>Oregon City / Metro</t>
  </si>
  <si>
    <t xml:space="preserve">Newell Creek Canyon / Holly Lane Shared Use Path </t>
  </si>
  <si>
    <t>Hwy 213 and Redland Rd.</t>
  </si>
  <si>
    <t>Maple Lane Rd.</t>
  </si>
  <si>
    <t>Molalla Ave. Roundabout</t>
  </si>
  <si>
    <t>Taylor</t>
  </si>
  <si>
    <t>Reconfigure intersection for safety and LOS into roundabout.  (TSP project D30)</t>
  </si>
  <si>
    <t>Abernethy Road Improvements</t>
  </si>
  <si>
    <t>Washington Street</t>
  </si>
  <si>
    <t xml:space="preserve">Add a bike lane to the south side of the street. A shared-use path will be added on the north side per project S2 (TSP Project B8, S2)
</t>
  </si>
  <si>
    <t>Regional Center Road</t>
  </si>
  <si>
    <t>Washington Street/Home Depot Driveway</t>
  </si>
  <si>
    <t>Abernethy Road</t>
  </si>
  <si>
    <t>Through lanes, sidewalks, bike lanes, turn lanes to serve a Regional Center.  (TSP D63, S5)</t>
  </si>
  <si>
    <t xml:space="preserve">Meyers Road Extension </t>
  </si>
  <si>
    <t>Meadow Lane Road</t>
  </si>
  <si>
    <t>Through lanes, sidewalks, bike lanes, turn lanes to serve UGB expansion area.  (TSP D46, D47, )</t>
  </si>
  <si>
    <t xml:space="preserve">Holly Lane </t>
  </si>
  <si>
    <t>Maple Lane Road</t>
  </si>
  <si>
    <t>Thayer Road</t>
  </si>
  <si>
    <t>Meyers / Beavercreek Shared Use Path</t>
  </si>
  <si>
    <t>Morrie Drive</t>
  </si>
  <si>
    <t>Beavercreek Road</t>
  </si>
  <si>
    <t>Claimont Drive Extension</t>
  </si>
  <si>
    <t>Holly Lane</t>
  </si>
  <si>
    <t xml:space="preserve">Through lanes, sidewalks, bike lanes, turn lanes to serve UGB expansion area.  (TSP D54) </t>
  </si>
  <si>
    <t>11th Street</t>
  </si>
  <si>
    <t>7th Street</t>
  </si>
  <si>
    <t>Boulevard improvements including widening sidewalks, sidewalk infill, ADA accessibility, bike lanes, reconfigure travel lanes, add bus stop amenities.  (TSP D28 &amp; D92 plus 50% of D1)</t>
  </si>
  <si>
    <t>Oregon City/Metro</t>
  </si>
  <si>
    <t>Newell Creek Canyon/Beavercreek Road Shared-Use Path</t>
  </si>
  <si>
    <t>Glen Oak Road</t>
  </si>
  <si>
    <t>McLoughlin Blvd. Improvements - (R/R Tunnel to 10th Street)</t>
  </si>
  <si>
    <t>Railroad Tunnel</t>
  </si>
  <si>
    <t>Complete boulevard design improvements and viaduct improvements.  (TSP D74 &amp; S3)</t>
  </si>
  <si>
    <t>Molalla Ave. Boulevard  Improvements - (Holmes to Beavercreek Road)</t>
  </si>
  <si>
    <t>Holmes</t>
  </si>
  <si>
    <t>Boulevard improvements including widening sidewalks, sidewalk infill, ADA accessibility, bike lanes, reconfigure travel lanes, add bus stop amenities.  Also includes adaptive signal timing upgrades project (D1, W73 - Not shown in TSP Walking solutions map)</t>
  </si>
  <si>
    <t>Barlow Rd. Trail</t>
  </si>
  <si>
    <t>Metro</t>
  </si>
  <si>
    <t>Trolley Trail Bridge</t>
  </si>
  <si>
    <t>Portland Ave.</t>
  </si>
  <si>
    <t>Oregon City Clackamas R. Trail</t>
  </si>
  <si>
    <t>Regional trail would connect the proposed regional Trolley Trail to the Clackamas River Trail via an old railroad bridge spanning the Clackamas River.  This project is not in the OC TSP.</t>
  </si>
  <si>
    <t>Willamette River Shared-Use Path</t>
  </si>
  <si>
    <t>Meyers Road</t>
  </si>
  <si>
    <t xml:space="preserve">Through lanes, sidewalks, bike lanes, turn lanes to serve UGB expansion area.  (TSP D58) </t>
  </si>
  <si>
    <t>South End Road</t>
  </si>
  <si>
    <t>Partlow Road</t>
  </si>
  <si>
    <t>Highway 99E Overcrossing</t>
  </si>
  <si>
    <t>McLoughlin Promenade</t>
  </si>
  <si>
    <t>Willamette River</t>
  </si>
  <si>
    <t>Construct a pedestrian and bicycle bridge over Highway 99E, connecting the McLoughlin Promenade to the Willamette Falls Shared-Use Path</t>
  </si>
  <si>
    <t>Maple Lane</t>
  </si>
  <si>
    <t>Beaver Lake Trail</t>
  </si>
  <si>
    <t>Holly Lane Extension / Loder Road</t>
  </si>
  <si>
    <t>Oregon City UGB</t>
  </si>
  <si>
    <t xml:space="preserve">Add a shared-use path on the east side of the Holly Lane extension between Loder and Timbersky and on the north side of the Meyers Road extension between the Holly Lane extension and the UGB (TSP Project S16, S19).
</t>
  </si>
  <si>
    <t>Clackamas Co.</t>
  </si>
  <si>
    <t>Holcomb Rd.</t>
  </si>
  <si>
    <t>Through lanes, sidewalks, bike lanes, turn lanes to serve UGB expansion area.  (TSP project D36 (50%), D43, D48)</t>
  </si>
  <si>
    <t>Maple Lane Upgrade</t>
  </si>
  <si>
    <t>Boulevard improvements including widening sidewalks, sidewalk infill, ADA accessibility, bike lanes, reconfigure travel lanes, add bus stop amenities.  (TSP D84)</t>
  </si>
  <si>
    <t>Holcomb Blvd.</t>
  </si>
  <si>
    <t xml:space="preserve">Complete sidewalk and bike lane gaps on both sides, improve street lighting, add four enhanced street crossings, install a speed warning system near Winston Drive and smooth out the curve near Long View Way (TSP Projects W6, W11, W12, W13, B9, B12, D16, C3, C4, C5, C6)
</t>
  </si>
  <si>
    <t>SB 99E/I-205 Interchange Access</t>
  </si>
  <si>
    <t>I-205 SB Ramp Terminus</t>
  </si>
  <si>
    <t>Dual left turn lanes on 99E approach to SB I-205 ramp, ramp widening to accommodate approach.  (Closely related to TSP D75, D76 but not actually these projects)</t>
  </si>
  <si>
    <t>Division Street Upgrade</t>
  </si>
  <si>
    <t>18th Street</t>
  </si>
  <si>
    <t>Parrish Road Extension</t>
  </si>
  <si>
    <t>Parrish Road (west)</t>
  </si>
  <si>
    <t>Parrish Road (east)</t>
  </si>
  <si>
    <t xml:space="preserve">Dunes Drive Extension </t>
  </si>
  <si>
    <t xml:space="preserve">Hwy 99E </t>
  </si>
  <si>
    <t>Agnes Ave</t>
  </si>
  <si>
    <t>Through lanes, sidewalks, bike lanes, turn lanes to serve a Regional Center.  (TSP D62)</t>
  </si>
  <si>
    <t xml:space="preserve">Redland Rd. </t>
  </si>
  <si>
    <t xml:space="preserve">Improve Redland Road to urban standards, adding left turn lanes at major intersections, upgrading two bridges and completing sidewalk gaps on west/south side between Abernethy and Anchor Way, north side between Anchor and Livesay, and both sides from Livesay to the UGB (TSP Projects D91, W7, W17, W18).
</t>
  </si>
  <si>
    <t>Oregon City/ODOT</t>
  </si>
  <si>
    <t>City Wide Transportation System Management &amp; Operations</t>
  </si>
  <si>
    <t>Blvd traffic surveylance, integrated corridor management, weather information systems, advanced warning systems, speed warning systems, school zone flashers (TSP D2-D6, D9-D10, D13-D26)</t>
  </si>
  <si>
    <t>SW 65th Ave</t>
  </si>
  <si>
    <t>Tualatin City Limits</t>
  </si>
  <si>
    <t>West Linn</t>
  </si>
  <si>
    <t xml:space="preserve">Hwy. 43 Improvements </t>
  </si>
  <si>
    <t>Arbor Dr.</t>
  </si>
  <si>
    <t xml:space="preserve"> Improve roadway with widening, installation of medians, turn lanes, street trees, signal interconnections, and bike lanes.</t>
  </si>
  <si>
    <t>Willamette Falls Dr./bicycle lanes and streetlights</t>
  </si>
  <si>
    <t xml:space="preserve">Provide bike lanes, streetlights and sidewalks on a narrow roadway.  This will provide a direct connection between three town center areas (including old-town Oregon City).  Bicycle lanes will be 6' wide adjacent to 12' wide travel lanes.  </t>
  </si>
  <si>
    <t>Willamette River Greenway Trail</t>
  </si>
  <si>
    <t>Willamette Park</t>
  </si>
  <si>
    <t>Lake Oswego - Willamette River trail</t>
  </si>
  <si>
    <t>Paved trail running parallel to the Willamette River from Willamette Park at the mount of the Tualatin River eventually to the Lake Oswego City Limits facilitating connection to the Willamette River Trail with neighboring cities as part of the Metro Region.</t>
  </si>
  <si>
    <t>19th St. Improvements</t>
  </si>
  <si>
    <t>Blankenship Rd.</t>
  </si>
  <si>
    <t>Improvements to include curb, gutter, pavement widening and sidewalks.</t>
  </si>
  <si>
    <t xml:space="preserve">I-205 / 10th Street Improvements </t>
  </si>
  <si>
    <t>Willamette Falls Drive</t>
  </si>
  <si>
    <t>Blankenship Rd / Salamo Road</t>
  </si>
  <si>
    <t>Kinsman Rd. Extension from Barber St. to Boeckman Rd.</t>
  </si>
  <si>
    <t>Barber St.</t>
  </si>
  <si>
    <t>Extend 3 lanes with sidewalks and bike lanes.</t>
  </si>
  <si>
    <t>Tooze Rd. Improvements</t>
  </si>
  <si>
    <t>110th Ave.</t>
  </si>
  <si>
    <t>Widen Tooze Rd to 3 lanes, add bike/pedestrian connections to regional trail system.</t>
  </si>
  <si>
    <t>Barber St. Extension from Kinsman Rd. to Villebois Village</t>
  </si>
  <si>
    <t>Kinsman Rd.</t>
  </si>
  <si>
    <t>Villebois Village</t>
  </si>
  <si>
    <t>Tonquin Trail</t>
  </si>
  <si>
    <t>Washington/Clackamas County line</t>
  </si>
  <si>
    <t>Boones Ferry Landing</t>
  </si>
  <si>
    <t>Boeckman Rd./I-5 Overcrossing Improvements</t>
  </si>
  <si>
    <t>Boberg Rd.</t>
  </si>
  <si>
    <t>Parkway Ave.</t>
  </si>
  <si>
    <t>Widen Boeckman Road bridge over I-5 to 3 lanes. Add bike/pedestrian connections to regional trail system.</t>
  </si>
  <si>
    <t>French Prairie Bicycle/Pedestrian/Emergency Bridge</t>
  </si>
  <si>
    <t>Butteville Rd..</t>
  </si>
  <si>
    <t xml:space="preserve">New bicycle/pedestrian/emergency vehicle only bridge crossing the Willamette River. </t>
  </si>
  <si>
    <t>Boeckman Rd. at Boeckman Creek</t>
  </si>
  <si>
    <t>Canyon Creek Rd. N</t>
  </si>
  <si>
    <t>Barber St / Town Center Loop Bike/Pedestrian Bridge over I-5</t>
  </si>
  <si>
    <t>Town Center Loop Road</t>
  </si>
  <si>
    <t>Wilsonville TSP project BW-09</t>
  </si>
  <si>
    <t>Boeckman Creek Trail</t>
  </si>
  <si>
    <t>Canyon Creek Park</t>
  </si>
  <si>
    <t>Memorial Park</t>
  </si>
  <si>
    <t>TSP Project RT-01</t>
  </si>
  <si>
    <t>Eilligsen Rd</t>
  </si>
  <si>
    <t>Brown Road Extension</t>
  </si>
  <si>
    <t>Brown Road</t>
  </si>
  <si>
    <t>New connection between Boones Ferry road and Wilsonville Road</t>
  </si>
  <si>
    <t>Linwood/Harmony Rd./ Lake Rd.  Intersection</t>
  </si>
  <si>
    <r>
      <t xml:space="preserve">Improve to minor arterial standard consistent with Fuller Road Station Plan; improve curb radius; add turn lanes, on-street parking, central median, landscaping, bikeways and pedestrian facilities     </t>
    </r>
  </si>
  <si>
    <r>
      <t xml:space="preserve">Fill gaps in pedestrian facilities, turn lanes at Mather Rd   </t>
    </r>
    <r>
      <rPr>
        <strike/>
        <sz val="8"/>
        <rFont val="Arial"/>
        <family val="2"/>
      </rPr>
      <t xml:space="preserve"> </t>
    </r>
  </si>
  <si>
    <r>
      <t xml:space="preserve">Fill in bikeways and pedestrian facilities gaps. </t>
    </r>
    <r>
      <rPr>
        <strike/>
        <sz val="8"/>
        <rFont val="Arial"/>
        <family val="2"/>
      </rPr>
      <t xml:space="preserve"> </t>
    </r>
  </si>
  <si>
    <r>
      <t xml:space="preserve">Railroad crossing and intersection improvements based on further study of intersection operations including bikeways and pedestrian facilities to be undertake jointly by the City of Milwaukie and the County    </t>
    </r>
  </si>
  <si>
    <r>
      <t xml:space="preserve">Bikeway and pedestrian facilities infill </t>
    </r>
    <r>
      <rPr>
        <strike/>
        <sz val="8"/>
        <rFont val="Arial"/>
        <family val="2"/>
      </rPr>
      <t xml:space="preserve"> </t>
    </r>
  </si>
  <si>
    <t xml:space="preserve"> OR 217: ITS Project</t>
  </si>
  <si>
    <t>Active Transportation</t>
  </si>
  <si>
    <t>Roads and Bridges</t>
  </si>
  <si>
    <t>TSMO/TDM</t>
  </si>
  <si>
    <t>Inner Burnside Safety Improvements</t>
  </si>
  <si>
    <t>E 16th Ave</t>
  </si>
  <si>
    <t>E 32nd Ave</t>
  </si>
  <si>
    <t>Safety improvements including improved crossings, left turn pockets and improved signal timing.</t>
  </si>
  <si>
    <t>NE Halsey Safety Improvements</t>
  </si>
  <si>
    <t>NE 40th Ave.</t>
  </si>
  <si>
    <t>NE 92nd Ave</t>
  </si>
  <si>
    <t>Central City Multimodal Safety Improvements</t>
  </si>
  <si>
    <t>Portland Cental City</t>
  </si>
  <si>
    <t>Portland/Port</t>
  </si>
  <si>
    <t xml:space="preserve">North Hayden Island Drive </t>
  </si>
  <si>
    <t xml:space="preserve">Burlington Northern Rail Bridge </t>
  </si>
  <si>
    <t>Hayden Island</t>
  </si>
  <si>
    <t xml:space="preserve">Reconstruct North Hayden Island Drive from the Burlington Northern Rail Bridge to the I-5 Hayden island Interchange.  </t>
  </si>
  <si>
    <t>Portland/ Gresham</t>
  </si>
  <si>
    <t>Gresham Fairview Trail Phase V</t>
  </si>
  <si>
    <t xml:space="preserve">Sandy Blvd. </t>
  </si>
  <si>
    <t xml:space="preserve">Marine Dr. </t>
  </si>
  <si>
    <t xml:space="preserve">Multi-use path on 185th from Sandy to Marine drive. </t>
  </si>
  <si>
    <t>9th Ave Neighborhood Greenway NE</t>
  </si>
  <si>
    <t xml:space="preserve">NE Holman </t>
  </si>
  <si>
    <t>I-84 @ NE 7th</t>
  </si>
  <si>
    <t>Greenway on NE 9th Ave to Lloyd district.  Moves to 7th Ave through Lloyd</t>
  </si>
  <si>
    <t>9th Ave Neighborhood Greenway SE</t>
  </si>
  <si>
    <t>SE Center St.</t>
  </si>
  <si>
    <t>Greenway on SE 9th Ave</t>
  </si>
  <si>
    <t>NE Multnomah multi-modal improvements</t>
  </si>
  <si>
    <t>NE 1st</t>
  </si>
  <si>
    <t>NE 16th ave</t>
  </si>
  <si>
    <t>Permanent improvements to NE Multnomah protected bikeway</t>
  </si>
  <si>
    <t>Mill/Market/Main Greenway</t>
  </si>
  <si>
    <t xml:space="preserve"> I-205</t>
  </si>
  <si>
    <t xml:space="preserve">Neighborhood greenway from I-205 to 162nd using the streets MillMain, Mill, Market and Main. </t>
  </si>
  <si>
    <t>SW Capitol Highway Safety Improvements</t>
  </si>
  <si>
    <t>SW Huber St.</t>
  </si>
  <si>
    <t>SW49th/ Hildago</t>
  </si>
  <si>
    <t xml:space="preserve">South Rivergate Freight </t>
  </si>
  <si>
    <t>South Rivergate District</t>
  </si>
  <si>
    <t>Swan Island ITS</t>
  </si>
  <si>
    <t>Swan island Industrial Area</t>
  </si>
  <si>
    <t>Signal-timing project to improve access to and from Swan Island Industrial area.  Install ITS communication infrastructure including advance notification systems for rail blockage and CCTV cameras to monitor truck and rail traffic in the South Rivergate Industrial District</t>
  </si>
  <si>
    <t>Southwest In Motion Active Transportation Strategy</t>
  </si>
  <si>
    <t>SW Portland</t>
  </si>
  <si>
    <t>Develop  5-year active transportation  strategy for all of Southwest Portland. It will incorporate  projects in the RTP, the Portland Bicycle Plan for 2030, Barbur Concept Plan, Southwest Corridor Plan, and community-led Platinum Bicycle Facility Strategy in Southwest.</t>
  </si>
  <si>
    <t>Barbur Demonstration Project 19th Ave. to 26th Ave.</t>
  </si>
  <si>
    <t>The project will make minor improvements to existing signalized intersections and provide two new enhanced crossings for pedestrians and cyclists along SW Barbur Boulevard.</t>
  </si>
  <si>
    <t>East Portland in Motion - Access to Employment and Education</t>
  </si>
  <si>
    <t xml:space="preserve">174th </t>
  </si>
  <si>
    <t>The project will build and improve sidewalks, crossings, bus stops, bike facilities and other safety improvements in East Portland</t>
  </si>
  <si>
    <t xml:space="preserve">Connected Cully </t>
  </si>
  <si>
    <t>Cully Blvd.</t>
  </si>
  <si>
    <t>Thomas Cully Park</t>
  </si>
  <si>
    <t>Downtown I-405 Pedestrian Safety and Operational Improvements</t>
  </si>
  <si>
    <t>NW Couch from NW 14th</t>
  </si>
  <si>
    <t xml:space="preserve">NW 16th Ave. </t>
  </si>
  <si>
    <t xml:space="preserve">Improve pedestrian and bike access from NW Portland to Central City across I-405. Improves traffic operations for I-405 off-ramp. </t>
  </si>
  <si>
    <t xml:space="preserve">St. Johns Truck Strategy Phase II </t>
  </si>
  <si>
    <t xml:space="preserve">Columbia </t>
  </si>
  <si>
    <t>St. Louis/Fressenden</t>
  </si>
  <si>
    <t>Implement traffic calming pedestrian and bicycle improvements along the Fessenden/St. Louis corridor. Implement freight and other multimdal improvements on N. Lombard street from N. Bruce to St. Louis Ave.</t>
  </si>
  <si>
    <t>Willamette Greenway Trail/Chimney Park</t>
  </si>
  <si>
    <t>Chimney Park</t>
  </si>
  <si>
    <t>Pier Park</t>
  </si>
  <si>
    <t xml:space="preserve">Portion of np greenway segment 2. The project will add a bike/ped only bridge over Columbia Blvd and adjacent connections. </t>
  </si>
  <si>
    <t>Columbia/Alderwood</t>
  </si>
  <si>
    <t>Alderwood</t>
  </si>
  <si>
    <t xml:space="preserve">Improve traffic operations and freight mobility on Columbia Blvd. between Cully and Alderwood. </t>
  </si>
  <si>
    <t>Barbur/99W Corridor Safety and Access to Transit</t>
  </si>
  <si>
    <t>SW Hooker</t>
  </si>
  <si>
    <t>53rd Ave</t>
  </si>
  <si>
    <t>This project makes priority improvements for safety, access to transit and transit operations in the regional Southwest Corridor. The project would improve safety, access to transit,  active transportation and transit operations by improving bus stops, constructing sidewalks, enhancing crossings, installing signal priority and  transit operations improvements on and connecting to Barbur-99W between Portland and Sherwood. $1.1 million will be funded by the City of Portland. The rest will be in Tigard and Sherwood.</t>
  </si>
  <si>
    <t>Powell-Division Safety and Access to Transit</t>
  </si>
  <si>
    <t>SE 22nd</t>
  </si>
  <si>
    <t xml:space="preserve">This project makes improvements for safety, access to transit and transit operations in the Powell and Division corridors. </t>
  </si>
  <si>
    <t>Johns Landing Streetcar</t>
  </si>
  <si>
    <t>SW Lowell</t>
  </si>
  <si>
    <t xml:space="preserve">Corridor Alternatives Analysis, public outreach, planning, design, engineering, and construction for future streetcar extension from Portland to Johns Landing. Potential future construction. </t>
  </si>
  <si>
    <t>North Portland Greenway Segment 1</t>
  </si>
  <si>
    <t>Kelly Point ParkN. Columbia Blvd</t>
  </si>
  <si>
    <t>N. Columbia Blvd</t>
  </si>
  <si>
    <t>North Portland Greenway Segment 2</t>
  </si>
  <si>
    <t>Cathedral Park</t>
  </si>
  <si>
    <t>North Portland Greenway Segment 3</t>
  </si>
  <si>
    <t xml:space="preserve"> Swan Island</t>
  </si>
  <si>
    <t>North Portland Greenway Segment 4</t>
  </si>
  <si>
    <t>N. Going St</t>
  </si>
  <si>
    <t>North Portland Greenway Segment 5</t>
  </si>
  <si>
    <t>N. Tillamook/ Interstate</t>
  </si>
  <si>
    <t>NE 7th Ave</t>
  </si>
  <si>
    <t>NE 9th Ave</t>
  </si>
  <si>
    <t>NE Broadway Multi-modal improvements</t>
  </si>
  <si>
    <t xml:space="preserve"> Broadway Bridge</t>
  </si>
  <si>
    <t>NE 42nd Ave</t>
  </si>
  <si>
    <t>Protected bikeway, enhanced crossings on N/NE Broadway</t>
  </si>
  <si>
    <t>1-205 Undercrossing</t>
  </si>
  <si>
    <t>Provides a connectivity and enhanced safety opportunities for bike/ped connections between East Portland and NE Portland.</t>
  </si>
  <si>
    <t>1-205</t>
  </si>
  <si>
    <t>Widen street to three to four lanes (inclusive of a center turn lane) with sidewalks and buffered bike lanes or other enhanced bike facility. Add enhanced pedestrian and bike crossings.</t>
  </si>
  <si>
    <t>Citywide Sidewalk Infill Program</t>
  </si>
  <si>
    <t>Fifties Bikeway, NE/SE (Tillamook to Woodstock)</t>
  </si>
  <si>
    <t>SE Woodstock</t>
  </si>
  <si>
    <t>NE Tillamook</t>
  </si>
  <si>
    <t>Curb extensions, median refuges, signal modifications, and striping changes to create a north-south bicycle boulevard, along various interconnected portions of 52nd-57th streets between NE Thompson and SE Woodstock Blvd.</t>
  </si>
  <si>
    <t>Twenties Bikeway, NE/SE (Lombard - Clinton)</t>
  </si>
  <si>
    <t>NE Lombard</t>
  </si>
  <si>
    <t>SE Clinton</t>
  </si>
  <si>
    <t>Design &amp; implement bikeway along SE 29th,30th/NE 26th/28th / NE Oregon, Wasco,  from SE Clinton to NE Lombard  using bike blvds. &amp; bike lanes.</t>
  </si>
  <si>
    <t>PSL - OMSI to Riverplace or South Waterfront (close loop)</t>
  </si>
  <si>
    <t>SE Water</t>
  </si>
  <si>
    <t>SW Moody</t>
  </si>
  <si>
    <t xml:space="preserve">Construct streetcar from SE Water to SW Moody after alternatives analysis has been completed. </t>
  </si>
  <si>
    <t>Springwater [Trail Connection] - Sellwood Gap</t>
  </si>
  <si>
    <t xml:space="preserve">SE Umatilla </t>
  </si>
  <si>
    <t>SE 19th Ave.</t>
  </si>
  <si>
    <t>Construct trail-with-rail shared use path between Springwater on the Willamette and Springwater Three Bridges.</t>
  </si>
  <si>
    <t>Willamette Greenway Trail - South Waterfront</t>
  </si>
  <si>
    <t>Marquam Bridge (overhead)</t>
  </si>
  <si>
    <t>Provide two paths in order to separate bicyclists from pedestrians in remaining gaps (Marquam Bridge to SW Gibbs, SW Lowell to SW Lane, Benz Springs) of South Waterfront's Willamette Greenway trail.</t>
  </si>
  <si>
    <t>Moody/Bond Ave, Couplet - SW Bond Extension ( River  Parkway to Gibbs)</t>
  </si>
  <si>
    <t>River Parkway</t>
  </si>
  <si>
    <t>SW Bancroft</t>
  </si>
  <si>
    <t>Five lane street improvement from SW Sheridan to SW Gibbs Street. Convert SW Moody to two lanes southbound only. Extend SW Bond Ave. from SW Gibbs St. to River Parkway as two lanes northbound only.</t>
  </si>
  <si>
    <t>Going, N (Interstate - Greeley): ITS</t>
  </si>
  <si>
    <t>Greeley</t>
  </si>
  <si>
    <t>Install needed ITS infrastructure (communication network, new traffic controllers, CCTV cameras, and vehicle /pedestrian detectors). These ITS devices allow us to provide more efficient and safe operation of our traffic signal system.</t>
  </si>
  <si>
    <t>Foster Rd., SE (82nd - 87th): Lents Town Center Street Improvements</t>
  </si>
  <si>
    <t>SE 82nd</t>
  </si>
  <si>
    <t>SE 87th</t>
  </si>
  <si>
    <t>Division Streetscape and Reconstruction</t>
  </si>
  <si>
    <t>SE 6th Ave. SE 39th Ave.</t>
  </si>
  <si>
    <t>SE 39th Ave.</t>
  </si>
  <si>
    <t xml:space="preserve">The project will design and build streetscape and transportation improvements between SE 12th Ave and SE 39th Ave, complete base repair and pavement reconstruction between SE 6th Ave and SE 10th Ave, and grind and overlay asphalt in the area between SE 10th Ave and SE 39th Ave. </t>
  </si>
  <si>
    <t>Killingsworth, N (Interstate - MLK Jr Blvd): Street Improvements</t>
  </si>
  <si>
    <t>N Interstate</t>
  </si>
  <si>
    <t>MLK Jr Blvd</t>
  </si>
  <si>
    <t>Construct street improvements to improve pedestrian connections to Interstate MAX LRT and to establish a main street character promoting pedestrian-oriented activities.
Commentary: Update project to reflect recommendations in the Killingsworth Street Improvements Planning Project.</t>
  </si>
  <si>
    <t>102nd Ave, NE/SE (Glisan - Stark): Gateway Plan District Multi-modal Improvements, Phase II</t>
  </si>
  <si>
    <t xml:space="preserve">NE Glisan </t>
  </si>
  <si>
    <t>SE Stark</t>
  </si>
  <si>
    <t xml:space="preserve">Implement Gateway regional center plan with boulevard design retrofit, new traffic signals, improved pedestrian facilities and crossings, street lighting and new bicycle facilities. </t>
  </si>
  <si>
    <t>Marine Drive bike lanes 6th to 28th &amp; off-street trail gaps between I-5 and 185th</t>
  </si>
  <si>
    <t>NE 185th Ave.</t>
  </si>
  <si>
    <t xml:space="preserve">Close gaps in Marine Dr bike lanes (NE 6th to 28th);and trail (Bridgeton levee &amp; one connector, 28th to 33rd, 112th to 122nd, gaps near 185th)  </t>
  </si>
  <si>
    <t>Smart Trips Portland, a city-wide individualized marketing strategy</t>
  </si>
  <si>
    <t xml:space="preserve">Smart Trips Portland is a comprehensive approach to reduce drive-alone trips and increase biking, walking and public transit in targeted geographic areas or key transportation corridors of the city. It incorporates the innovative and highly effective “individualized marketing” methodology, which hand delivers packets of information to residents who wish to learn more about transportation options.  Success is tracked by evaluating qualitative and quantitative results from surveys and other performance measures. </t>
  </si>
  <si>
    <t>Burgard-Lombard, N: Street Improvements</t>
  </si>
  <si>
    <t xml:space="preserve"> Intersection of N Burgard/Columbia</t>
  </si>
  <si>
    <t>UPRR Bridge on N. Lombard</t>
  </si>
  <si>
    <t>From UPRR Bridge to N Columbia Blvd. Widen street to include 2 12-foot travel lanes, continuous left turn lane, bike lanes and sidewalk.</t>
  </si>
  <si>
    <t>Saint Johns Truck Strategy Implementation phase II</t>
  </si>
  <si>
    <t>Intersection of Columbia Blvd/Portland Rd.</t>
  </si>
  <si>
    <t>Columbia Slough Trail system</t>
  </si>
  <si>
    <t>Confluence of Columbia Slough and North Slough</t>
  </si>
  <si>
    <t>NE 158th Ave.</t>
  </si>
  <si>
    <t>Close gaps in Columbia Slough Trail:  North Slough to North Portland Rd; Landfill to Pier Park; I-5 to NE Elrod; NE Elrod to NE 82nd Ave; NE 82nd Ave to 92nd Ave; I-205 to approx. NE 128th; NE 145th to 158th, Peninsula Canal, Cross-Levee, Delta Park Trail.</t>
  </si>
  <si>
    <t>Alderwood/Columbia Blvd/Cully, NE: Intersection Improvements</t>
  </si>
  <si>
    <t>Intersection of NE Alderwood/Columbia Blvd/Cully</t>
  </si>
  <si>
    <t>Reconstruct intersection to provide signalization, left turn pockets, enhancing turning radii and improving circulation for trucks serving expanding air cargo facilities south of Portland.</t>
  </si>
  <si>
    <t>School Access Safety Improvements: various locations</t>
  </si>
  <si>
    <t>Pedestrian safety enhancements at 11 elementary schools.</t>
  </si>
  <si>
    <t>East Portland Advisory Bicycle Lane Network</t>
  </si>
  <si>
    <t>NE and SE Portland</t>
  </si>
  <si>
    <t>Build out the proposed network of advisory bicycle lanes in East Portland (28 miles). This project is the East Portland equivalent of the bicycle boulevard project. Advisory bicycle lanes are the shared roadway facility type best adapted to conditions in East Portland. This 28 miles is currently mapped and the projects can be listed with specific “from-to” information.</t>
  </si>
  <si>
    <t>Portland-Milwaukie Light Rail Active Transportation Enhancements Project</t>
  </si>
  <si>
    <t>Various roadways following the PMLR alignment</t>
  </si>
  <si>
    <t>Portland Bike Share</t>
  </si>
  <si>
    <t>Central City</t>
  </si>
  <si>
    <t>Portland Bike Share's primary goals are to attract Portlanders to bicycling, increase the number of bicycle trips, reduce the number of single occupancy vehicle trips.</t>
  </si>
  <si>
    <t>N. Williams Traffic Safety Operations</t>
  </si>
  <si>
    <t>N. Winning Way</t>
  </si>
  <si>
    <t>N. Killingsworth St.</t>
  </si>
  <si>
    <t>Enhance crossings, buffered bike lanes, traffic calming, new traffic signal, and modifications at existing signals.</t>
  </si>
  <si>
    <t>Columbia Blvd./I-205 Interchange: SB On-Ramp Improvement</t>
  </si>
  <si>
    <t>Expand the on-ramp to three lanes, including for truck/HOV</t>
  </si>
  <si>
    <t>Foster Rd., SE (Powell - 90th): Pedestrian/Bicycle/Safety Improvements</t>
  </si>
  <si>
    <t>SE Powell</t>
  </si>
  <si>
    <t>SE 90th</t>
  </si>
  <si>
    <t>Improve sidewalks, lighting, crossings, bus shelters &amp; benches on Foster and improve pedestrian crossing at Foster/82nd intersection to benefit pedestrian access to transit.  The project may include new bicycle facilities on Foster Road.</t>
  </si>
  <si>
    <t>Airport Way, NE (I-205 to NE 158th Ave.): ITS</t>
  </si>
  <si>
    <t>NE 158th</t>
  </si>
  <si>
    <t>Corbett/Hood/Sheridan, SW: Pedestrian and Bike Improvements</t>
  </si>
  <si>
    <t>SW Sheridan</t>
  </si>
  <si>
    <t>SW Sheridan/I-5</t>
  </si>
  <si>
    <t>Construct bike and pedestrian improvements under I-5 to the CTLH neighborhood at SW Sheridan St.</t>
  </si>
  <si>
    <t>South Waterfront District, SW: Bicycle and Pedestrian Improvements</t>
  </si>
  <si>
    <t>Implement pedestrian and bicycle district access improvements identified in the North Macadam Framework Plan.</t>
  </si>
  <si>
    <t>Burnside, W (NW 15th to NW 23rd): Blvd. Improvements</t>
  </si>
  <si>
    <t>NW 15th</t>
  </si>
  <si>
    <t>NW 23rd</t>
  </si>
  <si>
    <t>Boulevard design improvements including pavement reconstruction, wider sidewalks, curb extensions, safer crossings, traffic signals at 20th Plan and 22nd, and traffic management to limit motorist delays.</t>
  </si>
  <si>
    <t>Bancroft St., SW (River Parkway - Macadam): Street Improvements</t>
  </si>
  <si>
    <t>Macadam</t>
  </si>
  <si>
    <t>Widen SW Bancroft in conformance with district street standards.</t>
  </si>
  <si>
    <t>Arthur, Gibbs &amp; Lowell, SW (River Parkway - Moody): Street Improvements</t>
  </si>
  <si>
    <t>Arthur, Gibbs, and Lowell are the primary connectors between Moody-Bond and River Parkway and will be constructed in phases as development occurs in North Macadam District.</t>
  </si>
  <si>
    <t>River Parkway, SW: New Street</t>
  </si>
  <si>
    <t>SW (new St.)</t>
  </si>
  <si>
    <t>New north-south local access street in the emerging North Macadam District. This street will have an enhance pedestrian environment and will be built to accommodate future streetcar. It will constructed in four phases beginning FY00/01.</t>
  </si>
  <si>
    <t>Broadway/Weidler, NE (15th - 28th): Multi-modal Improvements, Phases II &amp; III</t>
  </si>
  <si>
    <t>NE 24th</t>
  </si>
  <si>
    <t>NE 28th</t>
  </si>
  <si>
    <t>Boulevard retrofit of street including street trees, traffic signals, curb extensions, and wider sidewalks (15th - 24th) and stripe bike lanes (24th-28th).</t>
  </si>
  <si>
    <t>Powell, SE (Ross Island Bridge - 92nd): Multi-modal Improvements</t>
  </si>
  <si>
    <t xml:space="preserve">Ross Island Bridge </t>
  </si>
  <si>
    <t>SE 50th</t>
  </si>
  <si>
    <t>Retrofit existing street with multimodal and safety improvements including enhanced pedestrian and bicycle crossings, pedestrian and bike activated signals, median islands with trees, redesign of selected intersections and stormwater management facilities.</t>
  </si>
  <si>
    <t>Naito Parkway (Broadway Br - north of Terminal One): Street and Pedestrian Improvements</t>
  </si>
  <si>
    <t>Broadway Bridge</t>
  </si>
  <si>
    <t>North of Terminal One</t>
  </si>
  <si>
    <t>Construct streetscape improvements include pedestrian amenities.</t>
  </si>
  <si>
    <t>Beaverton-Hillsdale /Bertha/Capitol Hwy, SW: Intersection Improvements</t>
  </si>
  <si>
    <t>Intersection B-H Hwy/Bertha/Capitol Hwy</t>
  </si>
  <si>
    <t>B-H Hwy/Bertha/Capitol Hwy</t>
  </si>
  <si>
    <t>Redesign intersection to improve safety.</t>
  </si>
  <si>
    <t>Beaverton-Hillsdale Hwy, SW: ITS</t>
  </si>
  <si>
    <t>SW Terwilliger</t>
  </si>
  <si>
    <t>Shattuck</t>
  </si>
  <si>
    <t>CCTV at Terwilliger, Berth, Shattuck; changeable signs.</t>
  </si>
  <si>
    <t>Barbur Blvd, SW (Terwilliger - City Limits): Multi-modal Improvements</t>
  </si>
  <si>
    <t>Complete boulevard design improvements including sidewalks and street trees, safe pedestrian crossings, enhance transit access and stop locations, traffic signal at Barbur/30th, and bike lanes (Bertha - City Limits).</t>
  </si>
  <si>
    <t>Belmont St., SE (25th - 43rd): Street and Pedestrian Improvements</t>
  </si>
  <si>
    <t>SE 25th</t>
  </si>
  <si>
    <t>SE 43rd</t>
  </si>
  <si>
    <t>Identify improvements along Belmont to enhance pedestrian access to transit, improve safety, and enhance streetscape such as traffic signals, lighting, bus shelters, benches, and crossings.</t>
  </si>
  <si>
    <t>Lombard, N (I-5 - Denver): Street Improvements</t>
  </si>
  <si>
    <t>N Denver</t>
  </si>
  <si>
    <t>Holgate Blvd., SE (39th - 52nd): Street Improvements</t>
  </si>
  <si>
    <t xml:space="preserve">SE 39th </t>
  </si>
  <si>
    <t>SE 52nd</t>
  </si>
  <si>
    <t>Reconstruct SE Holgate pavement structure, stormwater drainage facilities, corner curb ramps to ADA standards, improve pedestrian crossings, and add bike lanes.</t>
  </si>
  <si>
    <t>NE Sandy Blvd</t>
  </si>
  <si>
    <t>SE  Woodstock</t>
  </si>
  <si>
    <t>Reconstruct street (Burnside-Holgate). Construct sidewalks and crossing improvements (Stark - Schiller). Upgrade three pedestrian signals to full signals, remodel two full signals, and provide channelization improvements to three other signals to improve safety at high accident locations.</t>
  </si>
  <si>
    <t>Halsey, NE (39th - I-205): Bikeway</t>
  </si>
  <si>
    <t>NE 39th</t>
  </si>
  <si>
    <t>Retrofit bike lanes to existing street.</t>
  </si>
  <si>
    <t>Glisan St., NE (47th - I-205): Bikeway</t>
  </si>
  <si>
    <t>NE 47th</t>
  </si>
  <si>
    <t>Gateway District Plan, NE/SE: Traffic Management</t>
  </si>
  <si>
    <t>Implement a comprehensive traffic management plan throughout the regional center to reduce cut-through traffic on residential streets and improve traffic flow on regional streets. Project includes utility improvements.</t>
  </si>
  <si>
    <t>Marine Dr./122nd, NE: Intersection Improvements</t>
  </si>
  <si>
    <t>NE Marine Dr/122nd</t>
  </si>
  <si>
    <t>Signalize and widen dike to install left turn lane on Marine Drive.</t>
  </si>
  <si>
    <t>Cornfoot, NE (47th - Alderwood): Road Widening &amp; Intersection Improvements</t>
  </si>
  <si>
    <t>NE Alderwood</t>
  </si>
  <si>
    <t>Road widening project including lighting and landscaping, left turn lanes, and bike lanes (47th - AirTrans Way). Signalize Cornfoot/AirTrans intersection and reconfigure traffic flow. Stripe bike lanes (AirTrans - Alderwood).</t>
  </si>
  <si>
    <t>Columbia Blvd, N/NE(I-205 - Burgard): ITS</t>
  </si>
  <si>
    <t>N Burgard</t>
  </si>
  <si>
    <t>Wildwood Bridge at West Burnside</t>
  </si>
  <si>
    <t>Wildwood Trail north of W Burnside</t>
  </si>
  <si>
    <t>Wildwood Trail south of W Burnside</t>
  </si>
  <si>
    <t>Provide pedestrian bridge over W Burnside instead on dangerous at-grade crossing.</t>
  </si>
  <si>
    <t>Clatsop: Improvements</t>
  </si>
  <si>
    <t>Portland Boundary</t>
  </si>
  <si>
    <t>Improve Clatsop to minor arterial standards, and signalize Clatsop at 162nd.</t>
  </si>
  <si>
    <t>Jenne Rd.</t>
  </si>
  <si>
    <t>Improve Foster Rd. to Minor Arterial (Parkway) standards, 2 lanes, with turn pockets where appropriate.</t>
  </si>
  <si>
    <t>SW Garden Home Road</t>
  </si>
  <si>
    <t>SW Capitol Hwy</t>
  </si>
  <si>
    <t>SW Multnomah Blvd</t>
  </si>
  <si>
    <t>Pedestrian and bicycle safety improvements, including drainage designed for constrained right-of-way.</t>
  </si>
  <si>
    <t>St. Helens Rd. (US 30), (in vicinity of NW Balboa) Connectivity Improvements</t>
  </si>
  <si>
    <t>NW Balboa</t>
  </si>
  <si>
    <t>Provide an alternative crossing of the BNSF Railroad to improve connectivity and safety between US 30 and the industrial properties served by NW Front Avenue in the Willbridge area of the NW Industrial District.</t>
  </si>
  <si>
    <t>NE 60th &amp; Glisan LRT Station Area</t>
  </si>
  <si>
    <t>Various roadway improvements as defined in the Transportation Plan for the 60th &amp; Glisan Station Area</t>
  </si>
  <si>
    <t>LRT station area as the focu for Active Transportation. Improvements are defined by the Transportation Plan included in the Eastside MAX Station Area Communities Project</t>
  </si>
  <si>
    <t>North Portland Greenway Active Transportation Project</t>
  </si>
  <si>
    <t>Willamette Cove</t>
  </si>
  <si>
    <t>to Columbia Slough in Smith &amp; Bybee NA</t>
  </si>
  <si>
    <t>Sullivan's Gulch</t>
  </si>
  <si>
    <t xml:space="preserve">Eastbank Esplande </t>
  </si>
  <si>
    <t>NE 21st</t>
  </si>
  <si>
    <t xml:space="preserve">Sullivan’s Gulch Trail is envisioned as a five mile commuter and recreational trail that will provide a vital east-west link in the Portland Metropolitan area’s bike network. A critical section of this proposed trail corridor in Northeast Portland is being submitted as a 2009 Metro Active Demonstration Transportation Project. The proposed trail section for this grant begins at Eastbank Esplanade and runs to NE 21st Street. The Sullivan’s Gulch Trail is on the State RTP list. The project has been chosen to fit Metro’s criteria and principles of an urban project that serves a large and significant city population “commute shed”.
</t>
  </si>
  <si>
    <t>Barbur Bridges</t>
  </si>
  <si>
    <t>I-405</t>
  </si>
  <si>
    <t>For seismic upgrades, reconstruction and bike and ped. facilities.</t>
  </si>
  <si>
    <t>MLK O-Xing/Turn Lanes (Columbia-Lombard)</t>
  </si>
  <si>
    <t>Intersections of MLK and NE Columbia Blvd/Lombard</t>
  </si>
  <si>
    <t>Intersection and signalization improvements with right turn lane.</t>
  </si>
  <si>
    <t>47th, NE (Columbia - Cornfoot): Roadway &amp; Intersection Improvements</t>
  </si>
  <si>
    <t xml:space="preserve">NE 47th </t>
  </si>
  <si>
    <t>NE Columbia Blvd</t>
  </si>
  <si>
    <t>Widen and reconfigure intersections to better facilitate truck turning movements to the cargo area located within the airport area. Project includes sidewalk and bikeway improvements.</t>
  </si>
  <si>
    <t>Burnside/Couch, West [Blvd/Streetscape]</t>
  </si>
  <si>
    <t>Burnside Bridge</t>
  </si>
  <si>
    <t>W 15th</t>
  </si>
  <si>
    <t>Yeon/St. Helens, NW (US 30): ITS</t>
  </si>
  <si>
    <t>NW Yeon/St. Helens</t>
  </si>
  <si>
    <t>Gateway Regional Center, Local and Collector
Streets</t>
  </si>
  <si>
    <t>NE Weidler/97th</t>
  </si>
  <si>
    <t>NE Glisan/102nd</t>
  </si>
  <si>
    <t>High priority local and collector street and pedestrian improvements in the Gateway Regional Center.</t>
  </si>
  <si>
    <t>St. Johns Pedestrian District, N</t>
  </si>
  <si>
    <t>Enhance pedestrian access to transit, improve safety, and enhance the streetscape such as better lighting and crossings. Improvements including realigning the "ivy" island, curb extensions, a new traffic signal at Richmond/Lombard, and pedestrian connections between St. Johns and the riverfront based on the St. Johns/Lombard Plan.</t>
  </si>
  <si>
    <t>Foster &amp; Woodstock, SE (94th - 101st): Street Improvements, Phase II</t>
  </si>
  <si>
    <t>SE 94th</t>
  </si>
  <si>
    <t>SE 101st</t>
  </si>
  <si>
    <t>Implement Lents Town Center Business District Plan with new traffic signals, pedestrian amenities, wider sidewalks, pedestrian crossings, and street lighting.</t>
  </si>
  <si>
    <t>Flanders, NW (Steel Bridge to Westover): Bicycle Facility</t>
  </si>
  <si>
    <t xml:space="preserve">Steel Bridge </t>
  </si>
  <si>
    <t>NW Westover</t>
  </si>
  <si>
    <t>Addresses pedestrian safety, bicycle safely and neighborhood livability impacts associated with cut-through truck traffic on N. Fessenden St. The project will construct pedestrian crossing safety and traffic calming improvements, such as curb extensions and median islands.</t>
  </si>
  <si>
    <t>Foster Rd., SE (136th - Jenne): Multi-modal Improvements</t>
  </si>
  <si>
    <t xml:space="preserve">SE 136th </t>
  </si>
  <si>
    <t>SE Jenne Rd.</t>
  </si>
  <si>
    <t>Widen street to three lanes to provide two travel lanes, continuous turn lane, bike lanes, sidewalk, and drainage.</t>
  </si>
  <si>
    <t>Intersection Bancroft/Hood/Macadam</t>
  </si>
  <si>
    <t>Bancroft/Hood/Macadam</t>
  </si>
  <si>
    <t xml:space="preserve">Capitol Hwy, SW </t>
  </si>
  <si>
    <t>SW Taylors Ferry</t>
  </si>
  <si>
    <t>Garden Home Rd., SW (Capitol Hwy - Multnomah): Multi-modal Improvements</t>
  </si>
  <si>
    <t>Improve and signalize the intersection at SW Garden Home and SW Multnomah Blvd.</t>
  </si>
  <si>
    <t>Swan Island Active Transportation Access and Mobility Improvements</t>
  </si>
  <si>
    <t>Various roadways on Swan Island</t>
  </si>
  <si>
    <t>Fanno Creek Greenway (Red Electric) Trail</t>
  </si>
  <si>
    <t>SW Dover near Multnomah County line</t>
  </si>
  <si>
    <t>Provide east-west route for pedestrians in cyclists in SW Portland that connects and extends the existing Fanno Creek Greenway Trail to Willamette Park.</t>
  </si>
  <si>
    <t>Macadam, SW (Bancroft - Sellwood Br): ITS</t>
  </si>
  <si>
    <t>122nd, NE/SE (NE Airport Way to SE Powell Blvd): ITS</t>
  </si>
  <si>
    <t>Airport Way</t>
  </si>
  <si>
    <t>SE Powell Blvd</t>
  </si>
  <si>
    <t>Glisan St, NE (122nd - City Limits): Multi-modal Improvements</t>
  </si>
  <si>
    <t>NE 122nd</t>
  </si>
  <si>
    <t>Infill missing sidewalk, add curb ramps at corner, add 3 median island crossings, and add a signal.</t>
  </si>
  <si>
    <t xml:space="preserve">Seventies Greenstreet and Bikeway, NE </t>
  </si>
  <si>
    <t>NE Killingsworth Ave.</t>
  </si>
  <si>
    <t>Develop a combined pedestrian greenway and bike boulevard including crossing improvements at arterials, street lighting, and public art from Killingsworth to Clatsop. Develop a combined pedestrian greenway and bike boulevard including crossing improvements at arterials.</t>
  </si>
  <si>
    <t>Capitol Hwy, SW (Vermont - Florida): Intersection Improvements</t>
  </si>
  <si>
    <t>SW Vermont</t>
  </si>
  <si>
    <t>SW Florida</t>
  </si>
  <si>
    <t>Realign the Capitol/Vermont/30th intersection and provide sidewalks, bike lanes, and drainage improvements.</t>
  </si>
  <si>
    <t>Capitol Hwy, SW (Terwilliger - Sunset): Multi-modal Improvements</t>
  </si>
  <si>
    <t>SW Sunset</t>
  </si>
  <si>
    <t>Construct sidewalks, crossing improvements for access to transit and bike improvements, and install left turn lane at the Capitol/Burlingame intersection.</t>
  </si>
  <si>
    <t>Barbur Blvd, SW (3rd - Terwilliger): Multi-modal Improvements</t>
  </si>
  <si>
    <t xml:space="preserve">SW 3rd </t>
  </si>
  <si>
    <t>Construct Improvements for transit, bikes and pedestrians. Transit improvements include preferential signals, pullouts, shelters, left turn lanes and sidewalks.</t>
  </si>
  <si>
    <t>Taylors Ferry, SW (Capitol Hwy - City Limits): Bicycle &amp; Pedestrian Improvements</t>
  </si>
  <si>
    <t>SW Taylors Ferry Rd: Provide bicycle lanes, icluding shoulder widening and drainage, and construct sidewalks for access to transit.</t>
  </si>
  <si>
    <t>Vermont St., SW, (30th - 45th):  Bicycle and Pedestrian Improvements</t>
  </si>
  <si>
    <t>SW 30th</t>
  </si>
  <si>
    <t>SW 45th</t>
  </si>
  <si>
    <t>Multi-modal street improvements including bicycle and pedestrian facilities.</t>
  </si>
  <si>
    <t>Argyle on the Hill, N Columbia to N Denver Ave.</t>
  </si>
  <si>
    <t>Columbia Blvd</t>
  </si>
  <si>
    <t>New N Argyle street connection, west of I-5.</t>
  </si>
  <si>
    <t>SE 60th</t>
  </si>
  <si>
    <t>Construct improvements that enhance access to transit, improve safety and enhance streetscape such as traffic signals, alt lane and on-street parking configuration, stormwater mgmt, lighting, bus shelters, benches, and crossings. Add bike lanes (52nd - 60th).</t>
  </si>
  <si>
    <t xml:space="preserve">MLK (Broadway Killingworth) Streetcar Corridor </t>
  </si>
  <si>
    <t>Corridor Alternatives Analysis, public outreach, planning, design, engineering, and construction for future streetcar extension from Lloyd District to NE Portland. The new extension intended to provide streetcar service from South Waterfront District to Northeast Portland neighborhoods.</t>
  </si>
  <si>
    <t>Sandy Blvd., NE (47th - 101st): Multi-modal Improvements, Phase II</t>
  </si>
  <si>
    <t>NE 101st</t>
  </si>
  <si>
    <t>Retrofit existing street with multi-modal street improvements including bike lanes, redesign of selected intersections to improve pedestrian crossings, streetscape, and safety improvements.</t>
  </si>
  <si>
    <t>Killingsworth Pedestrian District, NE</t>
  </si>
  <si>
    <t>Plan and develop improvements to the pedestrian environment including sidewalks, lighting, crossings, bus shelters and  benches.</t>
  </si>
  <si>
    <t>South Portland Improvements, SW</t>
  </si>
  <si>
    <t>SW Naito Parkway</t>
  </si>
  <si>
    <t>SW Barbur</t>
  </si>
  <si>
    <t>11th/12th/Railroad Crossing, SE (West of Division): Intersection Improvements</t>
  </si>
  <si>
    <t>12th</t>
  </si>
  <si>
    <t>Reconstruct intersection to upgrade traffic signalization and establish bike and ped routes.</t>
  </si>
  <si>
    <t>Belmont Ramp, SE (Eastside of Morrison Bridge): Ramp Reconstruction</t>
  </si>
  <si>
    <t>SE Belmont Ramp at Morrison bridge</t>
  </si>
  <si>
    <t>Reconstruct ramp to provide better access to the Central Eastside.</t>
  </si>
  <si>
    <t>South Waterfront Transit Improvements, SW</t>
  </si>
  <si>
    <t>Implement transit improvements identified in the North Macadam Framework Plan, including central city transit hub and local bus service improvements.</t>
  </si>
  <si>
    <t>Grand/MLK Jr, SE/NE: CEID/Lloyd District Streetscape Improvements</t>
  </si>
  <si>
    <t>Complete boulevard design improvements including street trees, tree grates, ornamental lighting, and curb extensions.</t>
  </si>
  <si>
    <t>Hollywood Pedestrian District, NE: Multi-modal Improvements</t>
  </si>
  <si>
    <t>Multi-modal street improvements including traffic signals, restriping, improved pedestrian crossings and connections to transit center.</t>
  </si>
  <si>
    <t>Vermont St., SW, (45th - Oleson):  Bicycle and Pedestrian Improvements</t>
  </si>
  <si>
    <t>SW Oleson</t>
  </si>
  <si>
    <t>30th Ave., SW (Vermont to B-H Hwy): Bicycle &amp; Pedestrian Improvements</t>
  </si>
  <si>
    <t>B-H Hwy</t>
  </si>
  <si>
    <t>Retrofit bike lanes to existing street, construct sidewalks, and  improve pedestrian crossing at Beaverton-Hillsdale Hwy/30th.</t>
  </si>
  <si>
    <t>Bertha, SW (B-H Hwy - Barbur): Multi-modal Improvements</t>
  </si>
  <si>
    <t>Barbur Blvd</t>
  </si>
  <si>
    <t>Design and implement bike lanes on missing piece of Bertha Blvd (Vermont-B-H Hwy), construct walkway for pedestrian travel and access to schools (Barbur-B-H Hwy); and improve street to City standards (Vermont-Capitol).</t>
  </si>
  <si>
    <t>Hillsdale Pedestrian District, SW</t>
  </si>
  <si>
    <t>Pedestrian improvements on town center streets including Capitol, Beaverton-Hillsdale Hwy, Bertha, and neighborhood streets. Provide a Bike Central facility.</t>
  </si>
  <si>
    <t>Barbur/Capitol/Huber/Taylors Ferry, SW: Intersection Improvements</t>
  </si>
  <si>
    <t>Intersection of Barbur/Capitol/Huber/Taylors Ferry</t>
  </si>
  <si>
    <t>Construct safety improvements, including traffic signals, at the intersection of Capitol Hwy, Taylors Ferry, Huber, and Barbur. Provide better sidewalks and crossings.</t>
  </si>
  <si>
    <t>Division St., SE (I-205 - 174th): Multimodal Improvements, Phase II</t>
  </si>
  <si>
    <t>SE 174th</t>
  </si>
  <si>
    <t>Improve sidewalks, lighting, crossings, bus shelters &amp; benches. Add bike lanes (148th - 162nd).</t>
  </si>
  <si>
    <t>82nd Ave., SE (Schiller - City Limits), SE: Street Improvements</t>
  </si>
  <si>
    <t>SE Schiller</t>
  </si>
  <si>
    <t>Expand into fully curbed, 4-lane, 60-foot wide roadway w/ continuous left-turn lane, sidewalks, street trees, storm drainage improvements, street lighting, &amp; ROW acquisition.</t>
  </si>
  <si>
    <t>Fremont St., NE (42nd-52nd): Pedestrian and Safety Improvements</t>
  </si>
  <si>
    <t>NE 42nd</t>
  </si>
  <si>
    <t>NE 52nd</t>
  </si>
  <si>
    <t>Construct streetscape and transportation improvements (42nd to 52nd).</t>
  </si>
  <si>
    <t>Milwaukie, SE (Yukon - Tacoma): Bicycle &amp; Pedestrian Improvements</t>
  </si>
  <si>
    <t>SE Yukon</t>
  </si>
  <si>
    <t xml:space="preserve">SE Tacoma </t>
  </si>
  <si>
    <t>Plan and develop streetscape and pedestrian/bike improvements.</t>
  </si>
  <si>
    <t>Tacoma, SE (Sellwood Bridge - 45th/Johnson Creek): ITS</t>
  </si>
  <si>
    <t>SE 45th</t>
  </si>
  <si>
    <t>Prescott Station Area Street Improvements, N</t>
  </si>
  <si>
    <t>Construct improvements to Prescott &amp; Skidmore (Interstate-Maryland) &amp; Maryland (Interstate-Prescott) to provide neighborhood focal point at LRT.</t>
  </si>
  <si>
    <t>MLK Jr, N (Columbia Blvd. - CEID): ITS</t>
  </si>
  <si>
    <t>CEID</t>
  </si>
  <si>
    <t>CCTV at various locations &amp; traffic monitoring stations at Clay and Burnside.</t>
  </si>
  <si>
    <t>Capitol Hwy, SW (West Portland Town Center - 49th): Pedestrian Improvements</t>
  </si>
  <si>
    <t>West Portland Town Center</t>
  </si>
  <si>
    <t>SW 49th</t>
  </si>
  <si>
    <t>Complete curb extensions and medians recommended in the Capitol Hwy Plan.</t>
  </si>
  <si>
    <t>Holgate Blvd., SE (McLoughlin - 39th): Bikeway, Phase II</t>
  </si>
  <si>
    <t xml:space="preserve">McLoughlin </t>
  </si>
  <si>
    <t>SE 39th</t>
  </si>
  <si>
    <t>Macadam, SW (Bancroft - County line): Multi-modal Improvements</t>
  </si>
  <si>
    <t>Complete bikeway connection in the N. Macadam corridor and improve pedestrian crossings (Bancroft, Boundary, Hamilton, Nebraska, and Nevada), and address circulation at west approach to Sellwood Bridge.</t>
  </si>
  <si>
    <t>Prescott, NE (47th - I-205): Pedestrian and Bicycle Improvements</t>
  </si>
  <si>
    <t>Construct bike lanes, sidewalks, and crossing improvements for pedestrian and bike safety and to improve access to transit.</t>
  </si>
  <si>
    <t>Skidmore, N/NE, (Interstate - Cully): Bikeway</t>
  </si>
  <si>
    <t>NE Cully</t>
  </si>
  <si>
    <t>Design &amp; implement bike boulevard including traffic calming techniques and intersection improvements.</t>
  </si>
  <si>
    <t>Banfield LRT Stations, NE/SE: Pedestrian Improvements</t>
  </si>
  <si>
    <t>Retrofit existing streets along eastside MAX and at intersecting streets to include better sidewalks and crossings, curb extensions, bus shelters, and benches at 82nd, 148th, and 162nd stations.</t>
  </si>
  <si>
    <t>Ventura Park Pedestrian District, NE/SE</t>
  </si>
  <si>
    <t>Improve sidewalks, lighting, crossings, bus shelters &amp; benches to improve ease of crossing and install curb extensions at transit stops.</t>
  </si>
  <si>
    <t>99th &amp; 96th, NE/SE (Glisan-Market: Gateway Plan District Street Improvements, Phase II &amp; III</t>
  </si>
  <si>
    <t>SE Market</t>
  </si>
  <si>
    <t>Reconstruct primary local main street in Gateway Regional Center. Phase II - 99th (Glisan -  Washington). Phase III - 96th (Washington to Market).</t>
  </si>
  <si>
    <t>Stark, SE (111th - City Limits): Bikeway</t>
  </si>
  <si>
    <t>SE 111th</t>
  </si>
  <si>
    <t>Retrofit bike lanes to existing street (excluding 92nd - 111th).</t>
  </si>
  <si>
    <t>Glisan St., NE (106th - 122nd): Bikeway</t>
  </si>
  <si>
    <t xml:space="preserve">NE 106th </t>
  </si>
  <si>
    <t>Gateway Regional Center, NE/SE: Local Street Improvements, Phase II</t>
  </si>
  <si>
    <t>High priority local street and pedestrian improvements in regional center.</t>
  </si>
  <si>
    <t>148th, NE (Marine Dr - Glisan): Bicycle &amp; Pedestrian Improvements</t>
  </si>
  <si>
    <t>NE Marine Dr</t>
  </si>
  <si>
    <t>NE Glisan</t>
  </si>
  <si>
    <t>Retrofit bike lanes to existing street (Marine Dr - I-84) and construct sidewalk and safety improvements including signal/ intersection improvements at 148th/Sandy (Airport Way-Glisan).</t>
  </si>
  <si>
    <t>Lombard, N/NE (MLK Jr - Philadelphia) (US 30): ITS</t>
  </si>
  <si>
    <t>MLK Jr. Blvd</t>
  </si>
  <si>
    <t>Philadelphia</t>
  </si>
  <si>
    <t>33rd/Marine Dr., NE: Intersection Improvements</t>
  </si>
  <si>
    <t>33rd/Marine Dr.</t>
  </si>
  <si>
    <t>Signalize intersection for freight movement.</t>
  </si>
  <si>
    <t>Columbia Blvd., N/NE (MLK Jr BL - Lombard): Bikeway</t>
  </si>
  <si>
    <t>N Lombard</t>
  </si>
  <si>
    <t>Marine Dr, N/NE (Portland Rd. to 185th): ITS</t>
  </si>
  <si>
    <t>N Portland Rd.</t>
  </si>
  <si>
    <t>NE 185th</t>
  </si>
  <si>
    <t>CCTV at N Portland Rd. Changeable message signs at Portland Rd, Vancouver and 185th.</t>
  </si>
  <si>
    <t>Foster Rd., SE (102nd - Foster Pl): Pedestrian Improvements</t>
  </si>
  <si>
    <t>SE102nd</t>
  </si>
  <si>
    <t>SE Foster Pl</t>
  </si>
  <si>
    <t>Construct walkway and crossing improvements to facilitate pedestrian travel and access to transit.</t>
  </si>
  <si>
    <t>174th &amp; Jenne Rd. , SE (Foster - Powell): Multi-modal Improvements</t>
  </si>
  <si>
    <t>SE Foster Rd.</t>
  </si>
  <si>
    <t>Roadway improvements to increase safety and capacity to accommodate increased residential development. Widen roadway to 3 lanes and provide bike lanes, sidewalks to provide better transportation links in this vital north/south link.</t>
  </si>
  <si>
    <t>Willamette Greenway - St Johns segment [previous called Willamette Greenway Trail Extension']</t>
  </si>
  <si>
    <t>Provide trail route from Willamette Greenway at Cathedral Park to future Columbia Slough Trail at St. Johns Landfill.</t>
  </si>
  <si>
    <t>Jenne/Foster</t>
  </si>
  <si>
    <t>Intersection Jenne/Foster</t>
  </si>
  <si>
    <t>Add second EB left turn lane.  Requires widening of Jenne North.</t>
  </si>
  <si>
    <t>174th/Powell</t>
  </si>
  <si>
    <t>Intersection of 174th/Powell</t>
  </si>
  <si>
    <t>Improve intersection to 5 lane section.</t>
  </si>
  <si>
    <t>SW Multnomah Blvd. (Barbur Blvd. to 45th Ave.)</t>
  </si>
  <si>
    <t>Barbur Blvd.</t>
  </si>
  <si>
    <t>45th Ave.</t>
  </si>
  <si>
    <t>Reconstruct street to urban standards, including curbs, sidewalks, storm sewers and upgraded street lights.</t>
  </si>
  <si>
    <t>Alderwood St., NE, (Alderwood Trail - Columbia Blvd.): Bikeway</t>
  </si>
  <si>
    <t>Alderwood Trail</t>
  </si>
  <si>
    <t>Provide bike lanes. Project includes some shoulder widening.</t>
  </si>
  <si>
    <t>If feasible, eliminate the at-grade crossing and improve alternate roadway access.</t>
  </si>
  <si>
    <t>60th Ave.</t>
  </si>
  <si>
    <t>Widen Columbia Blvd. to five lanes between 60th Ave and 82nd Ave.</t>
  </si>
  <si>
    <t>Intersection NW Burnside/ Skyline Rd.</t>
  </si>
  <si>
    <t>SE Division</t>
  </si>
  <si>
    <t>SE Foster</t>
  </si>
  <si>
    <t xml:space="preserve">SE 45th </t>
  </si>
  <si>
    <t>Clatsop</t>
  </si>
  <si>
    <t>Fully improve street from SE 45th to Clatsop Street with travel lanes, curbs, swales, sidewalks, and some bike lanes.</t>
  </si>
  <si>
    <t>Widen existing 20' of pavement to new 34’ roadway with travel lanes, bike lanes, curb and sidewalk.</t>
  </si>
  <si>
    <t>SE Harold</t>
  </si>
  <si>
    <t>SE Ramona</t>
  </si>
  <si>
    <t>Add sidewalks to SE 122nd Ave. between SE Harold Street and SE Ramona Street/ Springwater Corridor Trail</t>
  </si>
  <si>
    <t>SW Dosch Rd.</t>
  </si>
  <si>
    <t>SW Scholls Ferry Rd.</t>
  </si>
  <si>
    <t>Improve SW Hamilton Street between SW Dosch and Scholls Ferry Road.</t>
  </si>
  <si>
    <t>SW Boones Ferry</t>
  </si>
  <si>
    <t>SW Stephenson</t>
  </si>
  <si>
    <t>Improve and signalize the intersection at SW Stephenson and SW Boones Ferry Road.</t>
  </si>
  <si>
    <t>SW 35th</t>
  </si>
  <si>
    <t>Install bikeway and pedestrian facilities from SW Boones Ferry Road to 35th Ave.</t>
  </si>
  <si>
    <t xml:space="preserve">SE Powell </t>
  </si>
  <si>
    <t>Construct sidewalks, crossing improvements and bike lanes.</t>
  </si>
  <si>
    <t>Caruthers</t>
  </si>
  <si>
    <t>Division Pl</t>
  </si>
  <si>
    <t>Provide new roadway connection with sidewalks, bike lanes, landscaping, access to Willamette Greenway, &amp; reconstruction of existing roadway.</t>
  </si>
  <si>
    <t xml:space="preserve">Powell (12th/Ross Island Bridge) </t>
  </si>
  <si>
    <t>Hawthorne Bridge (railroad mainline)</t>
  </si>
  <si>
    <t>Improve local street network and regional access routes in the area between the Powell/12th, Willamette River, railroad mainline and Hawthorne Bridge. Improve freeway access route from CEID to I-5 SB via the Ross Island Bridge.</t>
  </si>
  <si>
    <t>Intersection of SE Clay/MLK</t>
  </si>
  <si>
    <t>Geometric, signalization and channelization improvements to allow transit and general traffic access to westbound Clay street from southbound MLK.</t>
  </si>
  <si>
    <t>N Interstate/Larrabee Bridge</t>
  </si>
  <si>
    <t>Replacement of the existing N. Interstate to Larrabee flyover ramp with a new structure.</t>
  </si>
  <si>
    <t>NE 12th/Lloyd Blvd Bridge</t>
  </si>
  <si>
    <t>Seismic retrofit.</t>
  </si>
  <si>
    <t>NW Kittridge/Yeon Bridge</t>
  </si>
  <si>
    <t>Steel Bridge</t>
  </si>
  <si>
    <t>SE 7th</t>
  </si>
  <si>
    <t>SE Center</t>
  </si>
  <si>
    <t>Intersection Clay/2nd</t>
  </si>
  <si>
    <t>New signal installation.</t>
  </si>
  <si>
    <t xml:space="preserve">W Burnside </t>
  </si>
  <si>
    <t>Yeon</t>
  </si>
  <si>
    <t>Improve or create connections to W. Burnside, Yeon, and Vaughn and provide directional signage to route non-local traffic to 14th/16th couplet.</t>
  </si>
  <si>
    <t>Implement Central City TSM improvements to arterials.</t>
  </si>
  <si>
    <t>Intersection of 18th/Jefferson</t>
  </si>
  <si>
    <t>Communications infrastructure including closed circuit TV cameras, variable message signs for remote monitoring and control of traffic flow at SW 18th/Jefferson intersection.</t>
  </si>
  <si>
    <t>SW Clay</t>
  </si>
  <si>
    <t>NW Glisan</t>
  </si>
  <si>
    <t>Six signals between Clay and Glisan including communications infrastructure; closed circuit TV cameras, variable message signs for remote monitoring and control of traffic flow.</t>
  </si>
  <si>
    <t>N Basin</t>
  </si>
  <si>
    <t>SE 92nd</t>
  </si>
  <si>
    <t>SW 65th</t>
  </si>
  <si>
    <t>Retrofit existing street to include better sidewalks and crossings, bike lanes and other improvements to enhance access to transit. Install median refuge to improve pedestrian crossing at SW 62nd.</t>
  </si>
  <si>
    <t>SW Dosch</t>
  </si>
  <si>
    <t>Construct bike lanes, sidewalks and crossing improvements.</t>
  </si>
  <si>
    <t>Construct pedestrian path and bridge over Barbur Blvd. and I-5 to connect SW Alfred and SW 52nd to the rear of Markham School.</t>
  </si>
  <si>
    <t>Improve sidewalks, lighting, crossings, bus shelters &amp; benches on Barbur, Capitol Hwy &amp; neighborhood streets.</t>
  </si>
  <si>
    <t>Supplement access route for commercial properties in Parkrose by creating a loop road connection (102nd and 109th, NE, Killingsworth - Sandy; Killingsworth, NE, 109th - 102nd) serving truck access functions, pedestrian, and bike connections.</t>
  </si>
  <si>
    <t>Construct improvements that enhance access to transit, improve safety and enhance the streetscape such as traffic signals, lighting, bus shelters, benches, and crossings. Add bike lanes (60th - 73rd).</t>
  </si>
  <si>
    <t>N Greeley</t>
  </si>
  <si>
    <t>Plan and develop streetscape and transportation improvements.</t>
  </si>
  <si>
    <t>N Killingsworth/I-5 Bridge</t>
  </si>
  <si>
    <t>Improvements to bridge to create a safe and pleasant crossing for pedestrians and bicyclists over I-5.</t>
  </si>
  <si>
    <t xml:space="preserve">SE 7th </t>
  </si>
  <si>
    <t>Tacoma Overcrossing</t>
  </si>
  <si>
    <t>Implement bike boulevard improvements.</t>
  </si>
  <si>
    <t xml:space="preserve">NE 82nd </t>
  </si>
  <si>
    <t>E Burnside</t>
  </si>
  <si>
    <t xml:space="preserve">SE 52nd </t>
  </si>
  <si>
    <t>NE Halsey/I-84</t>
  </si>
  <si>
    <t>Seismic retrofit bridge.</t>
  </si>
  <si>
    <t>NE 114th</t>
  </si>
  <si>
    <t>Implement Gateway Regional Center Plan boulevard design including new traffic signals, improved pedestrian facilities and crossings and street lighting.</t>
  </si>
  <si>
    <t>NE 106th</t>
  </si>
  <si>
    <t>Implement Gateway regional center plan with boulevard design retrofit, new traffic signals, bike facilities, improved pedestrian facilities and crossings, and street lighting.</t>
  </si>
  <si>
    <t>Implement Gateway regional center plan with boulevard design retrofit including new traffic signals, improved pedestrian facilities and crossings, and street lighting.</t>
  </si>
  <si>
    <t>Mt. Scott Blvd</t>
  </si>
  <si>
    <t>Retrofit bike lanes to existing street (Market - Mt. Scott Blvd.) and construct sidewalks (Holgate - Mt. Scott Blvd.).</t>
  </si>
  <si>
    <t>Seismic retrofit of bridge.</t>
  </si>
  <si>
    <t>NE 42nd at Lombard</t>
  </si>
  <si>
    <t>Replace 42nd bridge over Lombard to remove weight restriction.</t>
  </si>
  <si>
    <t xml:space="preserve">N Swift </t>
  </si>
  <si>
    <t>N Argyle Way</t>
  </si>
  <si>
    <t>Construct sidewalk and crossing improvements.</t>
  </si>
  <si>
    <t>N Marine Dr.</t>
  </si>
  <si>
    <t>N Whitaker</t>
  </si>
  <si>
    <t>Signed bikeway connection to I-5 river crossing.</t>
  </si>
  <si>
    <t>Burnside/Couch Streetcar, East &amp; West [NW 23rd to E 14th]</t>
  </si>
  <si>
    <t>E 14th</t>
  </si>
  <si>
    <t>Construct streetcar from NW 23rd Avenue to E 14th Avenue after an alternatives analysis study is completed.</t>
  </si>
  <si>
    <t>Hollywood District</t>
  </si>
  <si>
    <t>Citywide Bicycle Boulevards</t>
  </si>
  <si>
    <t>Develop 100 miles of the new bicycle boulevards, and bring our existing bicycle boulevards up to a higher standard of operation</t>
  </si>
  <si>
    <t>Streetcar Planning/ Alternatives Analysis</t>
  </si>
  <si>
    <t>This project will perform follow up and alternatives analysis of the Streetcar System Plan (SSP) for up to three of its highest rated corridors.</t>
  </si>
  <si>
    <t>SW Columbia &amp; SW Jefferson Bus Pads: Naito - 14th</t>
  </si>
  <si>
    <t>SW Naito</t>
  </si>
  <si>
    <t>SW 14th</t>
  </si>
  <si>
    <t>Concrete Bus Pads on SW Columbia and SW Jefferson</t>
  </si>
  <si>
    <t>SW 3rd &amp; SW 4th Reconstruction (Portland)</t>
  </si>
  <si>
    <t>3rd: Glisan 4th: Glisan</t>
  </si>
  <si>
    <t>3rd: Market 4th: Lincoln</t>
  </si>
  <si>
    <t>Base repair and paving on areas of 3rd and 4th damaged by bus loads.  Preservation of arterial, transit, bicycle.</t>
  </si>
  <si>
    <t>SW Yamhill &amp; SW Morrison brick intersections</t>
  </si>
  <si>
    <t>intersection</t>
  </si>
  <si>
    <t>-</t>
  </si>
  <si>
    <t>Replacement of brick intersections on SW Yamhill &amp; SW Morrison</t>
  </si>
  <si>
    <t xml:space="preserve">Active Corridor Management Projects on I-84/Powell/Glisan/Sandy </t>
  </si>
  <si>
    <t xml:space="preserve">This project expands traveler information and enables incident management techniques that reduce traveler delay and improve safety through the I-84 corridor. The project provides real-time traveler information along I-84 and parallel facilities so travelers can make informed route decisions. It also implements incident management strategies such as variable speed limits and event signal timing plans.   </t>
  </si>
  <si>
    <t>Lents Town Center Active Transportation Demonstration Project</t>
  </si>
  <si>
    <t>Various roadways in SE Portland</t>
  </si>
  <si>
    <t>Expand from existing 26 miles of developed bikeway to 53 miles, including improvements of existing facilities. Construct 4 miles of new sidewalks and undertake encouragement programs in support of new infrastructure.</t>
  </si>
  <si>
    <t>11th/13th, NE (at Columbia Blvd.): Crossing Elimination</t>
  </si>
  <si>
    <t>Columbia Blvd. Widening</t>
  </si>
  <si>
    <t>NW Burnside at Skyline Rd.</t>
  </si>
  <si>
    <t>Skyline, NW (Hwy 26 - City Limits): Shoulder Improvements</t>
  </si>
  <si>
    <t xml:space="preserve">Flavel Dr, SE </t>
  </si>
  <si>
    <t>Barbara Welch Rd., SE: Multimodal Improvements</t>
  </si>
  <si>
    <t xml:space="preserve">SE 122nd Ave Sidewalk Infill (Powellhurst/Gilbert Neighborhood) </t>
  </si>
  <si>
    <t xml:space="preserve">Hamilton St., SW </t>
  </si>
  <si>
    <t>SW Stephenson/SW Boones Ferry Intersection</t>
  </si>
  <si>
    <t>SW Stephenson(Boones Ferry - 35th): Multi-modal Improvements</t>
  </si>
  <si>
    <t>92nd Ave., SE (Powell - City Limits): Bicycle &amp; Pedestrian Improvements</t>
  </si>
  <si>
    <t>Water Ave., SE (Caruthers - Division Pl): Street Extension Phase II</t>
  </si>
  <si>
    <t>Southern Triangle Circulation  Improvements, SE</t>
  </si>
  <si>
    <t>Clay/MLK Jr, SE: Intersection Improvements</t>
  </si>
  <si>
    <t>N. Interstate Ave. Ramp</t>
  </si>
  <si>
    <t>12th, NE (Bridge at Lloyd Blvd): Seismic Retrofit</t>
  </si>
  <si>
    <t>Kittridge, NW (Bridge at Yeon): Seismic Retrofit</t>
  </si>
  <si>
    <t>Steel Bridge, NE (East Ramps): Seismic Retrofit</t>
  </si>
  <si>
    <t>DivisionSt/9th, SE (7th - Center): Bikeway</t>
  </si>
  <si>
    <t>Clay/2nd, SW: Pedestrian/Vehicle Signal</t>
  </si>
  <si>
    <t>14/16th Connections, NW</t>
  </si>
  <si>
    <t>Central City Traffic Management, N, NW, NE, SE, SW: Transportation System Management improvements</t>
  </si>
  <si>
    <t>18th/Jefferson St., SW: ITS</t>
  </si>
  <si>
    <t>14th/16th, NW/SW &amp; 13th/14th, SE, (Glisan - Clay): ITS</t>
  </si>
  <si>
    <t>Going, N (Interstate - Basin): Bikeway</t>
  </si>
  <si>
    <t>Ellis St, SE (92nd - Foster): Bikeway</t>
  </si>
  <si>
    <t>Beaverton-Hillsdale Hwy, SW (Capitol Hwy - 65th): Multi-modal Improvements</t>
  </si>
  <si>
    <t>Sunset Blvd., SW (Dosch - Capitol): Bicycle &amp; Pedestrian Improvements</t>
  </si>
  <si>
    <t>Pedestrian Overpass near Markham School, SW</t>
  </si>
  <si>
    <t>West Portland Town Center, SW: Pedestrian Improvements</t>
  </si>
  <si>
    <t>Parkrose Connectivity Improvements, NE</t>
  </si>
  <si>
    <t>Division St., SE (60th - I-205): Multimodal Improvements, Phase II</t>
  </si>
  <si>
    <t>Killingsworth, N ( Denver to Greeley):  Pedestrian Improvements</t>
  </si>
  <si>
    <t>Killingsworth Bridge, N (at I-5): Bridge Improvements</t>
  </si>
  <si>
    <t>Spokane &amp; Umatilla, SE (7th - Tacoma Overcrossing): Bikeway</t>
  </si>
  <si>
    <t>Sandy Blvd., NE (82nd - Burnside): ITS</t>
  </si>
  <si>
    <t>Holgate Blvd., SE (52nd - I-205): Bikeway, Phase I</t>
  </si>
  <si>
    <t>Boones Ferry Rd., SW (Terwilliger - City Limits): Bikeway</t>
  </si>
  <si>
    <t>Halsey, NE (Bridge at I-84): Seismic Retrofit</t>
  </si>
  <si>
    <t>Halsey/Weidler, NE (I-205 - 114th): Multi-modal Improvements</t>
  </si>
  <si>
    <t>Glisan St, NE (I-205 - 106th): Gateway Plan District Multi-modal Improvements</t>
  </si>
  <si>
    <t>Stark &amp; Washington, SE (92nd - 111th): Gateway Plan District Street Improvements</t>
  </si>
  <si>
    <t>111th/112th Ave., SE (Market - Mt. Scott Blvd.): Bicycle &amp; Pedestrian Improvements</t>
  </si>
  <si>
    <t>Gateway Regional Center, NE/SE: Local Street Improvements, Phase III</t>
  </si>
  <si>
    <t>Columbia Blvd, N (Bridge at Taft): Seismic Retrofit</t>
  </si>
  <si>
    <t>42nd Bridge, NE (at Lombard): Bridge Replacement</t>
  </si>
  <si>
    <t>Columbia Blvd, N (Swift - Portland Rd. &amp; Argyle Way - Albina): Pedestrian Improvements, Phase I &amp; II</t>
  </si>
  <si>
    <t>Force/Broadacre/Victory, N: Bikeway</t>
  </si>
  <si>
    <t>City of Portland</t>
  </si>
  <si>
    <t>Lombard, N (Rivergate - to T-6): Multi-modal Improvements</t>
  </si>
  <si>
    <t>Rivergate</t>
  </si>
  <si>
    <t>T-6</t>
  </si>
  <si>
    <t>Widen N Lombard to include two travel lanes, a non-continuous center turn lane, medians, bike lanes, sidewalks and planting strips.</t>
  </si>
  <si>
    <t>West Hayden Crossing, N</t>
  </si>
  <si>
    <t xml:space="preserve">N Marine Dr. </t>
  </si>
  <si>
    <t>Provide primary access to Port's Marine Development and secondary access to existing development of Hayden Island, if it is determined through the West Hayden planning process that development of this portion  of the island is an appropriate location for a bridge.</t>
  </si>
  <si>
    <t>Port</t>
  </si>
  <si>
    <t>Airport Way Return and Exit Roadways</t>
  </si>
  <si>
    <t>PDX Terminal Area</t>
  </si>
  <si>
    <t>Relocate Airport Way exit roadway and construct new return roadway (Terminal Access Study,  projects R4 and R5; to be scoped by PDX Master Plan).</t>
  </si>
  <si>
    <t>82nd Ave./Airport Way Grade Separation</t>
  </si>
  <si>
    <t>82nd Avenue/Airport Way Intersection</t>
  </si>
  <si>
    <t>Construct grade-separated overcrossing.</t>
  </si>
  <si>
    <t>SW Quad Access</t>
  </si>
  <si>
    <t>NE 33rd Ave.</t>
  </si>
  <si>
    <t>SW Quad</t>
  </si>
  <si>
    <t>Provide street access from 33rd Ave. into SW Quad.</t>
  </si>
  <si>
    <t>PIC Ped/Bike Network</t>
  </si>
  <si>
    <t>Construct bike and pedestrian facilities as shown in the CS/PIC Plan District.</t>
  </si>
  <si>
    <t>Rivergate ITS</t>
  </si>
  <si>
    <t>Intelligent Transportation System in Rivergate.</t>
  </si>
  <si>
    <t>Cathedral Park Quiet Zone</t>
  </si>
  <si>
    <t>UPRR St. Johns Lead</t>
  </si>
  <si>
    <t xml:space="preserve">Address rail switching noise related to the Toyota operations at T-4 by improving multiple public rail crossings in the St. Johns Cathedral Park area.
</t>
  </si>
  <si>
    <t>T-6 Internal Overcrossing</t>
  </si>
  <si>
    <t>Terminal 6</t>
  </si>
  <si>
    <t>Construct an elevated roadway between Marine Dr. and Terminal 6.</t>
  </si>
  <si>
    <t>PDX Transportation Demand Management (TDM)</t>
  </si>
  <si>
    <t xml:space="preserve">Implement strategies at PDX and PIC properties that reduce auto trips in the airport area.  Programs to be undertaken with other area businesses/developers to maximize effectiveness; possible administration through a transportation management association. </t>
  </si>
  <si>
    <t>T6 Modernization</t>
  </si>
  <si>
    <t xml:space="preserve">Terminal 6 </t>
  </si>
  <si>
    <t>Provide improvements to container terminal including crane electronics and stormwater improvements.</t>
  </si>
  <si>
    <t>T4 Modernization</t>
  </si>
  <si>
    <t>Terminal 4</t>
  </si>
  <si>
    <t>T6 Suttle Road entrance</t>
  </si>
  <si>
    <t>Terminus of N. Suttle Road</t>
  </si>
  <si>
    <t>Access to T6 off the terminus of Suttle Road, improvements to existing Suttle Road.</t>
  </si>
  <si>
    <t>T2 Redevelopment</t>
  </si>
  <si>
    <t>Terminal 2</t>
  </si>
  <si>
    <t>Construct  rail, rail scale, and crane modernization.</t>
  </si>
  <si>
    <t>Northside Redevelopment</t>
  </si>
  <si>
    <t>Construct a new apron for business aviation.</t>
  </si>
  <si>
    <t>UPRR/BNSF</t>
  </si>
  <si>
    <t>Ramsey Yard Utilization</t>
  </si>
  <si>
    <t>Columbia Slough</t>
  </si>
  <si>
    <t>Bonneville Yard</t>
  </si>
  <si>
    <t>Connect the existing  set out track along the west side of the main lead with the industrial lead near the south end to provide a location to store a unit train.</t>
  </si>
  <si>
    <t>Terminal Exit Roadway Widening</t>
  </si>
  <si>
    <t>Add one outbound lane between parking plaza and return  roadway</t>
  </si>
  <si>
    <t>Airport Way Terminal Entrance Rdwy</t>
  </si>
  <si>
    <t>Add one inbound lane at entrance to terminal loop roadway</t>
  </si>
  <si>
    <t>Terminal Deplaning Rdwy Expansion</t>
  </si>
  <si>
    <t>Add one loading lane and one through lane on terminal lower roadway</t>
  </si>
  <si>
    <t>Terminal Enplaning Rdwy Expansion</t>
  </si>
  <si>
    <t>Add one lane on the approach and one lane on the exit to the terminal upper roadway</t>
  </si>
  <si>
    <t>Port/Portland</t>
  </si>
  <si>
    <t>Portland/UPRR</t>
  </si>
  <si>
    <t>Rivergate Blvd. Overcrossing</t>
  </si>
  <si>
    <t>N. Lombard</t>
  </si>
  <si>
    <t>Time Oil Road</t>
  </si>
  <si>
    <t>Relieve a congestion point in Rivergate Industrial Area, improve rail access to Terminal 5.</t>
  </si>
  <si>
    <t>Airtrans Way and Cornfoot Road Intersection Improvements</t>
  </si>
  <si>
    <t>Airtrans Way/ Cornfoot Road Intersection</t>
  </si>
  <si>
    <t>Add signals and improve turn lanes at AirTrans Way/Cornfoot Rd.</t>
  </si>
  <si>
    <t>Airport Way Braided Ramps</t>
  </si>
  <si>
    <t>Mt. Hood Interchange</t>
  </si>
  <si>
    <t>Construct braided ramps between the I-205 interchange and Mt. Hood Interchange.</t>
  </si>
  <si>
    <t>Marine Dr. Improvement Phase 2</t>
  </si>
  <si>
    <t>BNSF grade crossing</t>
  </si>
  <si>
    <t>Construct rail overcrossing on Marine Dr.</t>
  </si>
  <si>
    <t>Airport Way East Terminal Access Link Roadway</t>
  </si>
  <si>
    <t>T6 Second Entrance from Marine Drive</t>
  </si>
  <si>
    <t>N. Bybee Lake Rd.</t>
  </si>
  <si>
    <t>N.  Pacific Gateway</t>
  </si>
  <si>
    <t>BNSF</t>
  </si>
  <si>
    <t>West Hayden Island Rail Access</t>
  </si>
  <si>
    <t>BNSF Rail Bridge</t>
  </si>
  <si>
    <t>West Hayden Island</t>
  </si>
  <si>
    <t>Advance rail-dependent development.</t>
  </si>
  <si>
    <t>West Hayden Island Rail Yard</t>
  </si>
  <si>
    <t>Advance rail development on West Hayden Island.</t>
  </si>
  <si>
    <t>UPRR</t>
  </si>
  <si>
    <t>Barnes to Terminal 4 Rail</t>
  </si>
  <si>
    <t>Barnes Yard</t>
  </si>
  <si>
    <t xml:space="preserve">Improve Rail Access to Terminal 4. </t>
  </si>
  <si>
    <t>Kenton Rail Line Upgrade</t>
  </si>
  <si>
    <t>Kenton</t>
  </si>
  <si>
    <t>North Portland Junction</t>
  </si>
  <si>
    <t>Expand rail capacity and reduce delays for greater efficiency.</t>
  </si>
  <si>
    <t>Terminal 6 Rail Support Yard Improvements</t>
  </si>
  <si>
    <t>Increase Terminal 6 rail capacity.</t>
  </si>
  <si>
    <t>T2 Track Reconfiguration and Siding</t>
  </si>
  <si>
    <t xml:space="preserve">Construct rail loops and support siding.  </t>
  </si>
  <si>
    <t>Bonneville Rail Yard Build Out</t>
  </si>
  <si>
    <t>Bonneville Rail Yard</t>
  </si>
  <si>
    <t>Construct two interior yard tracks at Bonneville Yard and complete the double track lead from the wye at the east end of the yard to UP Barnes Yard.</t>
  </si>
  <si>
    <t>Port/Others</t>
  </si>
  <si>
    <t>Time Oil Road Reconstruction</t>
  </si>
  <si>
    <t>Rivergate Boulevard</t>
  </si>
  <si>
    <t>Reconstruct Time Oil Road</t>
  </si>
  <si>
    <t>Airport Way Terminal  Entrance Roadway Relocation</t>
  </si>
  <si>
    <t>Relocate and widen Airport Way northerly at Terminal entrance  (to be scoped by PDX Master Plan).</t>
  </si>
  <si>
    <t>PDX Light Rail Station/Track Realignment</t>
  </si>
  <si>
    <t xml:space="preserve">Realign light rail track into terminal building. </t>
  </si>
  <si>
    <t>11th/13th Grade separation</t>
  </si>
  <si>
    <t>Columbia</t>
  </si>
  <si>
    <t>Construct roadway overcrossing at  NE 11th/13th over Kenton line.</t>
  </si>
  <si>
    <t>Cully Blvd. Grade separation</t>
  </si>
  <si>
    <t>Construct roadway overcrossing at NE Cully Blvd. over Kenton line.</t>
  </si>
  <si>
    <t>Regional Travel Options Program</t>
  </si>
  <si>
    <t>Employment Areas, 2040 Centers, new corridor projects and congested corridors</t>
  </si>
  <si>
    <t xml:space="preserve">RTO is the region's transportation demand management program to manage congestion and reduce air pollution through the reduction of single-occupant vehicle travel. RTO supports the work of regional public and private partners who help people become more aware of the various travel options available to them and encourage the use of those options. A variety of strategies are implemented to address trips for all purposes, including commuting, shopping, activities, and more. As the region's population and economy grows, the RTO program will gain efficiencies moving people and goods on built-out transportation infrastructure.   </t>
  </si>
  <si>
    <t>Regional Planning</t>
  </si>
  <si>
    <t>Provide strategic and collaborative program management including coordination of activities for TransPort TSMO committee; allocation and implementation of MTIP programming for TSMO; manage regional policy and project development; and oversee performance data development and tracking.</t>
  </si>
  <si>
    <t>Regional TSMO</t>
  </si>
  <si>
    <t>Regional TOD Implementation Program</t>
  </si>
  <si>
    <t>2040 Centers, Stations Areas and Corridors</t>
  </si>
  <si>
    <t>2041 Centers, Stations Areas and Corridors</t>
  </si>
  <si>
    <t>Next Corridor Program</t>
  </si>
  <si>
    <t>As part of the RTP, the High Capacity Transit (HCT) Plan identifies corridors where new HCT investments are desired over the next 30 years. It priorities corridors for implementation and sets a framework to advance future corridors, consistent with the goals of the RTP and the Region’s 2040 Growth Concept.  In addition, the HCT Plan creates a System Expansion Policy that serves as the framework to advance future regional HCT corridors by setting targets and defining regional and local actions. The Next Corridor programs works with public and private partners to identify places where community aspirations and parternships create readiness for HCT corridor planning.</t>
  </si>
  <si>
    <t>Improve access and mobility on Swan Island by constructing recommended bikeway network. This includes separated bikeways on: N Basin Ave (N Going to Greenway Trail), and N Lagoon (N Dolphin to N Going), N Anchor St (N Basin to N Channel); Shared Roadway Bikeway on:and N Commerce (N Channel to N Lagoon); and pathway connections from Willamette to Basin and Lagoon to Channel.</t>
  </si>
  <si>
    <t>55th Ave</t>
  </si>
  <si>
    <t>Construct a long-term interchange improvement</t>
  </si>
  <si>
    <t>Lawnfield realignment (Sunrise JTA)</t>
  </si>
  <si>
    <t>St. Johns Truck Strategy Implementation Phase III</t>
  </si>
  <si>
    <t xml:space="preserve">The mission of the TOD Program is to stimulate private investment to implement the region's 2040 growth concept of vibrant urban centers and station areas linked by transit.  Program activities help to optimize the existing transit system through bringing more people to live, work and shop in areas with a functional pedestrian connection to transit.  The core program activity is to provide financial incentives for TOD projects to increase transit ridership and stimulate private development of compact and mixed-use buildings that would otherwise not proceed.   </t>
  </si>
  <si>
    <t xml:space="preserve">2018-2024 </t>
  </si>
  <si>
    <t xml:space="preserve">2025-2032 </t>
  </si>
  <si>
    <t xml:space="preserve">2033-2040 </t>
  </si>
  <si>
    <t>Construct 3 5 lane with bike lanes and sidewalks</t>
  </si>
  <si>
    <t xml:space="preserve">Widen from five lanes to seven lanes with buffered bike lanes and sidewalks.  Dual EB and WB left-turns at Cornell Rd. Dual NB and SB lefts at Evergreen. </t>
  </si>
  <si>
    <t>Construct regional trail to Roy Rogers Rd, north along Roy Rogers to city limits to meet Metro trail.</t>
  </si>
  <si>
    <t>2018-2032</t>
  </si>
  <si>
    <t>2014-2032</t>
  </si>
  <si>
    <t>Widen Highway 212 to a 5 lane boulevard section through Damascus. segment Length 8,200 Feet and segment length 11,000 feet</t>
  </si>
  <si>
    <t>Powell bus operating base expansion</t>
  </si>
  <si>
    <t>Expand bus operations, maintenance and storage facility to accommodate larger fleet.</t>
  </si>
  <si>
    <t>Merlo bus operating base expansion</t>
  </si>
  <si>
    <t>Pave graveled property for bus parking expansion.</t>
  </si>
  <si>
    <t>Regional Center- Bike and Ped Improvement</t>
  </si>
  <si>
    <t>Cornelius Pass Road at Imbrie</t>
  </si>
  <si>
    <t>Reconstruct and widen street to five lanes with sidewalks and bike lanes.  Widen and determine the appropriate cross-section for Highland Drive and Pleasant View Drive from Powell Boulevard to 190th Ave.</t>
  </si>
  <si>
    <t>2 Birdsdale Projects, at Division</t>
  </si>
  <si>
    <t>Stark Street</t>
  </si>
  <si>
    <t>King Road</t>
  </si>
  <si>
    <t>2014-2024</t>
  </si>
  <si>
    <t>Graham Road Reconstruction</t>
  </si>
  <si>
    <t>Stark Street Bridge at Sandy River</t>
  </si>
  <si>
    <t>Regional Trail Master Plans</t>
  </si>
  <si>
    <t>Develop trail master plans, working with local jurisdictions, trail advocate organizations, local residents, property owners, railroad companies, and businesses.</t>
  </si>
  <si>
    <t>Reconstruct 223rd Ave to major collector standards with 2 travel lanes, center turn lane/median, sidewalks and bicycle lanes.  Context sensitive design through area known as Old Town Fairview.</t>
  </si>
  <si>
    <t>Improve 223rd Ave to major collector standards including 2 travel lanes, center turn lane/median, sidewalks, bicycle lanes.  Replacement of RR bridge not included in this proposal (10394)</t>
  </si>
  <si>
    <t xml:space="preserve">Improve SW Capitol Highway from SW Multnomah Boulevard to SW Taylors Ferry Road to include a continuous sidewalk(s), safe crossings and bicycle access along the corridor. Project is the last unimproved phase of the the 1996 Capitol Highway Plan.
</t>
  </si>
  <si>
    <t xml:space="preserve">Improve transportation and safety needs while positioning public lands to meet local economic and community development needs. The project will calm traffic, fill in the missing sidewalks along transit routes, and increase walking and bicycling by creating new north/south connections to schools.  </t>
  </si>
  <si>
    <t>Intersection improvements provide better connections between SW and NW Skyline along Burnside. The project will include bicycle and pedestrian improvments to help facilitate safer crossings at Burnside and continued onto Skyline.</t>
  </si>
  <si>
    <t>RTP ID</t>
  </si>
  <si>
    <t>Holladay Ext (west)</t>
  </si>
  <si>
    <t>Roy Rogers Road</t>
  </si>
  <si>
    <t>Project development phase: Provide increased capacity at priority intersections, including bus queue bypass lanes in some locations, improved sidewalks, priority pedestrian crossings, and an access management plan, while retaining existing 4/5-lane facility from I-5 to Durham Road. See 2035 Tigard TSP Project #66 for specific improvements.</t>
  </si>
  <si>
    <t>Construction phase: Provide increased capacity at priority intersections, including bus queue bypass lanes in some locations, improved sidewalks, priority pedestrian crossings, and an access management plan, while retaining existing 4/5-lane facility from I-5 to Durham Road. See 2035 Tigard TSP Project #66 for specific improvements.</t>
  </si>
  <si>
    <t xml:space="preserve">NW Helvetia </t>
  </si>
  <si>
    <t>NW 185th Ave</t>
  </si>
  <si>
    <t>Facility Owner</t>
  </si>
  <si>
    <t>Strategy that identifies multi-modal safety improvements and prioritizes investments in the Portland Central City. Preliminary development of a new greenway trail south of the Marquam Bridge, providing access to the new transit bridge serving South Waterfront.</t>
  </si>
  <si>
    <t>E. Multnomah Cities/Counties</t>
  </si>
  <si>
    <t>NE Hancock</t>
  </si>
  <si>
    <t>I-84 WB on-ramp</t>
  </si>
  <si>
    <t>Construct improvements in the Sunrise corridor consistent with the FEIS/ROD</t>
  </si>
  <si>
    <t>US26/185th Interchange Refinement Plan and Implementation</t>
  </si>
  <si>
    <t>Refinement planning and construction of interchange improvements.</t>
  </si>
  <si>
    <t>Troutdale Road Pedestrian Improvement</t>
  </si>
  <si>
    <t>21st</t>
  </si>
  <si>
    <t>Troutdale Road improvements {ped btwn 21st - Stark}</t>
  </si>
  <si>
    <t>Troutdale Road Bike Improvements</t>
  </si>
  <si>
    <t>Buxton</t>
  </si>
  <si>
    <t>Troutdale Road improvements {bike btwn Buxton-Stark}</t>
  </si>
  <si>
    <t>US 26 Multimodal Improvements</t>
  </si>
  <si>
    <t>US 26 multimodal improvements {Burnside to Palmquist: sidewalks}</t>
  </si>
  <si>
    <t>181st Pedestrian Improvements</t>
  </si>
  <si>
    <t>Complete sidewalk connections {181st: I-84-San Rafael}</t>
  </si>
  <si>
    <t>Division Ped Improvements</t>
  </si>
  <si>
    <t>212th</t>
  </si>
  <si>
    <t>Division ped imps - widen sidewalks, improve crossings 212th-242nd</t>
  </si>
  <si>
    <t>Powell Pedestrian Improvements between Eastman and Main</t>
  </si>
  <si>
    <t>Eastman</t>
  </si>
  <si>
    <t>Main</t>
  </si>
  <si>
    <t>Powell ped imps  - widen sidewalks, improve crossings {Eastman - Main}</t>
  </si>
  <si>
    <t>Powell Pedestrian Improvements between Hood and Hogan</t>
  </si>
  <si>
    <t>Hood</t>
  </si>
  <si>
    <t>Powell ped imps  - widen sidewalks, improve crossings {Hood - Hogan}</t>
  </si>
  <si>
    <t>East City Limit Boundary</t>
  </si>
  <si>
    <t>17th Ave: Kane to Gresham east city boundary Bike/Ped Improvements</t>
  </si>
  <si>
    <t>17th Ave: Multnomah County</t>
  </si>
  <si>
    <t>Troutdale Road</t>
  </si>
  <si>
    <t>17th Ave: Troutdale to Gresham east city boundary Bike/Ped Improvements</t>
  </si>
  <si>
    <t>181st/Rockwood Safety Corridor</t>
  </si>
  <si>
    <t>Safety corridor: 181st/Rockwood {I-84 - Stark}</t>
  </si>
  <si>
    <t>Safety corridor: Halsey {162nd-181st}</t>
  </si>
  <si>
    <t xml:space="preserve">162nd </t>
  </si>
  <si>
    <t>Safety corridor: Cherry Park/257th {Cherry Park - Division}</t>
  </si>
  <si>
    <t>Cherry Park</t>
  </si>
  <si>
    <t>Divison</t>
  </si>
  <si>
    <t>Safety Corridor: Hogan/Burnside/Powell {Division - Palmquist}</t>
  </si>
  <si>
    <t>Multnomah County/East County Cities</t>
  </si>
  <si>
    <t>Sandy to Springwater Path design and construction</t>
  </si>
  <si>
    <t>Springwater Corridor</t>
  </si>
  <si>
    <t xml:space="preserve"> Sandy River to Springwater multi-modal connections </t>
  </si>
  <si>
    <t>Powell and Eastman</t>
  </si>
  <si>
    <t>Intersection at Powell and Eastman</t>
  </si>
  <si>
    <t>Powell and Eastman {additional southbound left turn}</t>
  </si>
  <si>
    <t>Sandy to Springwater Path Planning</t>
  </si>
  <si>
    <t>Sandy to Springwater Path: master plan</t>
  </si>
  <si>
    <t>Eastman &amp; 25th pedestrian crossing and Eastman bikelane/stormwater improvements {Division - Powell}</t>
  </si>
  <si>
    <t>Hogan at Glisan</t>
  </si>
  <si>
    <t>Intersection at Hogan/Glisan</t>
  </si>
  <si>
    <t>Hogan at Glisan (northwest corner)</t>
  </si>
  <si>
    <t>Hogan/Butler Signal</t>
  </si>
  <si>
    <t>Hogan/Butler Intersection</t>
  </si>
  <si>
    <t>Hogan/Butler new signal</t>
  </si>
  <si>
    <t>Includes the ACM project with signal systems that automatically adapt to current arterial roadway conditions.</t>
  </si>
  <si>
    <t>Widen to accommodate freight traffic and provide bike/ped facilities</t>
  </si>
  <si>
    <t>King City</t>
  </si>
  <si>
    <t>King City Sidewalk Infill</t>
  </si>
  <si>
    <t>1000' west of SW Royalty Pkwy</t>
  </si>
  <si>
    <t>SW Beef Bend Rd</t>
  </si>
  <si>
    <t>169th Avenue</t>
  </si>
  <si>
    <t>190th Avenue</t>
  </si>
  <si>
    <t>Division Street</t>
  </si>
  <si>
    <t>Yamhill Street</t>
  </si>
  <si>
    <t>192nd Avenue</t>
  </si>
  <si>
    <t>Glisan Street</t>
  </si>
  <si>
    <t>Western City limits</t>
  </si>
  <si>
    <t>SE 182nd Avenue</t>
  </si>
  <si>
    <t>181st Avenue</t>
  </si>
  <si>
    <t>197th Avenue</t>
  </si>
  <si>
    <t>5th Street</t>
  </si>
  <si>
    <t>Main Avenue</t>
  </si>
  <si>
    <t>Cleveland Avenue</t>
  </si>
  <si>
    <t>Divison Street</t>
  </si>
  <si>
    <t>Walters Drive</t>
  </si>
  <si>
    <t>Springwater Corridor Trail</t>
  </si>
  <si>
    <t>Eastman Avenue</t>
  </si>
  <si>
    <t>282nd Avenue</t>
  </si>
  <si>
    <t>Hillyard Road</t>
  </si>
  <si>
    <t>Palmblad Road</t>
  </si>
  <si>
    <t>Anderson Road</t>
  </si>
  <si>
    <t>Springwater Planned Road</t>
  </si>
  <si>
    <t>Fleming Avenue</t>
  </si>
  <si>
    <t>19th Street extension</t>
  </si>
  <si>
    <t>252nd Avenue</t>
  </si>
  <si>
    <t>Palmquist Road</t>
  </si>
  <si>
    <t>HWY 26</t>
  </si>
  <si>
    <t>Knapp Street/41st Street</t>
  </si>
  <si>
    <t>182nd Avenue</t>
  </si>
  <si>
    <t>190th Drive</t>
  </si>
  <si>
    <t>Pleasant Valley planned road</t>
  </si>
  <si>
    <t>Pleasant Valley planned road #124</t>
  </si>
  <si>
    <t>Cheldelin Road</t>
  </si>
  <si>
    <t>Springwater boundary</t>
  </si>
  <si>
    <t>Chrystal Springs</t>
  </si>
  <si>
    <t>170th Avenue</t>
  </si>
  <si>
    <t>Chrystal Springs Boulevard</t>
  </si>
  <si>
    <t>Baxter Road</t>
  </si>
  <si>
    <t>Pleasant Valley boundary</t>
  </si>
  <si>
    <t>172nd Avenue</t>
  </si>
  <si>
    <t>Pleasant Valley planned road #66</t>
  </si>
  <si>
    <t>41st Street</t>
  </si>
  <si>
    <t>Binford Avenue</t>
  </si>
  <si>
    <t>Eleven Mile Avenue</t>
  </si>
  <si>
    <t>Crystal Springs</t>
  </si>
  <si>
    <t>Pleasant Valley planned road #118</t>
  </si>
  <si>
    <t>Pleasant Valley planned road #140</t>
  </si>
  <si>
    <t>Giese Road</t>
  </si>
  <si>
    <t>Gresham city limits</t>
  </si>
  <si>
    <t>Pleasant Valley planned road #79</t>
  </si>
  <si>
    <t>Knapp Street</t>
  </si>
  <si>
    <t>Springwater Planned Road #86</t>
  </si>
  <si>
    <t>Rugg Road Extension</t>
  </si>
  <si>
    <t>Orient Drive</t>
  </si>
  <si>
    <t>Springwater collector</t>
  </si>
  <si>
    <t>Springwater Collector</t>
  </si>
  <si>
    <t>Planned SW road approximately 4,000 feet east of Hogan Road</t>
  </si>
  <si>
    <t>Hogan Road approximately 5,200 feet north of Rugg Road</t>
  </si>
  <si>
    <t>Hogan Road approximately 2,300 feet north of Rugg Road</t>
  </si>
  <si>
    <t>Carl Street</t>
  </si>
  <si>
    <t>Rugg Road extension</t>
  </si>
  <si>
    <t>Stone Road</t>
  </si>
  <si>
    <t>Approximately 2,100 feet west of 252nd Avenue</t>
  </si>
  <si>
    <t>Pleasant Valley Boundary</t>
  </si>
  <si>
    <t>Pleasant Valley planned road #82</t>
  </si>
  <si>
    <t xml:space="preserve">Complete pedestrian system gaps by constructing sidewalks and improve to collector standard. </t>
  </si>
  <si>
    <t>Construct to collector cross section with one motor vehicle travel lane in each direction and pedestrian facilities.</t>
  </si>
  <si>
    <t>Construct to collector cross section consistent with the Green Shared Street designation per the Downtown Plan</t>
  </si>
  <si>
    <t>Ped to MAX project, improve pedestrian access to light rail transit</t>
  </si>
  <si>
    <t xml:space="preserve">Construct to minor arterial cross section with one motor vehicle travel lane in each direction, a center lane, bicycle and pedestrian facilities. </t>
  </si>
  <si>
    <t>Construct to collector cross section with one motor vehicle travel lane in each direction, bicycle and pedestrian facilities.</t>
  </si>
  <si>
    <t>Add paved shoulders and turn lanes at major intersections. The project or a portion of the project is outside the designated urban growth boundary as of March 2014.</t>
  </si>
  <si>
    <t xml:space="preserve">Add paved shoulders and turn lanes at major intersections. The project or a portion of the project is outside the designated urban growth boundary as of March 2014. </t>
  </si>
  <si>
    <t xml:space="preserve">Widen Highway 224 to four lanes with turn pockets at intersections to Carver bridge.  The Damascus/Boring Concept Plan identifies Highway 224 as a community bus transit classification. The project or a portion of the project is outside the designated urban growth boundary as of March 2014. </t>
  </si>
  <si>
    <t>Shared use path with some on-street portions. The project or a portion of the project is outside the designated urban growth boundary as of March 2014.</t>
  </si>
  <si>
    <t>Reconstruct Carver bridge at 2 lanes with bikelanes and sidewalks. The project or a portion of the project is outside the designated urban growth boundary as of March 2014.</t>
  </si>
  <si>
    <t>Reconstruct with 2 travel lanes; construct center turn lane/median, sidewalks, bicycle lanes between Stark and Strebin.  Reconstruct Troutdale Rd/Division Dr. intersection including new fish culverts. The project or a portion of the project is outside the designated urban growth boundary as of March 2014.</t>
  </si>
  <si>
    <t>Reconstruct Cornelius Pass Road including passing lane, safety, shoulder and drainage improvements. The project or a portion of the project is outside the designated urban growth boundary as of March 2014.</t>
  </si>
  <si>
    <t>Widen 185th Ave from two to five lanes with bike lanes and sidewalks. The project or a portion of the project is outside the designated urban growth boundary as of March 2014.</t>
  </si>
  <si>
    <t>Purchase ROW. The project or a portion of the project is outside the designated urban growth boundary as of March 2014.</t>
  </si>
  <si>
    <t>Add turn lanes, bikelanes and sidewalks in gaps, turn lanes. The project or a portion of the project is outside the designated urban growth boundary as of March 2014.</t>
  </si>
  <si>
    <t>Construct sidewalks and bike lanes. The project or a portion of the project is outside the designated urban growth boundary as of March 2014.</t>
  </si>
  <si>
    <t>Reconstruct/widen to 3 lanes from 99W to Tualatin-Sherwood Road and include multi-use path for the Ice Age Tonquin Trail, includes signal at Cipole and Herman. The project or a portion of the project is outside the designated urban growth boundary as of March 2014.</t>
  </si>
  <si>
    <t>New road to facilitate development of industrial lands, grade seperated rail crossing South of Tonquin. The project or a portion of the project is outside the designated urban growth boundary as of March 2014.</t>
  </si>
  <si>
    <t>Extend easterly from east terminus (just east of Brook) to Sunset Drive (Highway 47) as a arterial facility with left-turn lanes at major intersections, traffic signal and turn lanes at Hwy47. The project or a portion of the project is outside the designated urban growth boundary as of March 2014.</t>
  </si>
  <si>
    <t>Improve to urban standard w/in City (sidewalks &amp; bike lanes);  widen rural road with shoulder bike lane, increase turning radii at Adair. The project or a portion of the project is outside the designated urban growth boundary as of March 2014.</t>
  </si>
  <si>
    <t>Widen to two lanes with onstreet parking and sidewalks Alexander to Davis; widen to 3 lanes with bike lanes and sidewalks Davis to South UGB. The project or a portion of the project is outside the designated urban growth boundary as of March 2014.</t>
  </si>
  <si>
    <t>Extend 2/3 lane with US 26 Overpass, connect existing segments. The project or a portion of the project is outside the designated urban growth boundary as of March 2014.</t>
  </si>
  <si>
    <t>Widen to 5 lanes with bike lanes and sidewalks. The project or a portion of the project is outside the designated urban growth boundary as of March 2014.</t>
  </si>
  <si>
    <t>Construct bike/ped trail. The project or a portion of the project is outside the designated urban growth boundary as of March 2014.</t>
  </si>
  <si>
    <t>Add lane to SB I-205 to SB I-5 interchange ramp and extend acceleration lane and add auxiliary lane on SB I-5 to Elligsen Road. The project or a portion of the project is outside the designated urban growth boundary as of March 2014.</t>
  </si>
  <si>
    <t>Replace I-5/Columbia River bridges and improve interchanges on I-5. The project or a portion of the project is outside the designated urban growth boundary as of March 2014.</t>
  </si>
  <si>
    <t>CRC - Expo to Vancouver, north on Main to Lincoln. The project or a portion of the project is outside the designated urban growth boundary as of March 2014.</t>
  </si>
  <si>
    <t xml:space="preserve">Project Development through ROW acquisition/early construction for High Capacity Transit project between Portland and Tualatin via Tigard. The project or a portion of the project is outside the designated urban growth boundary as of March 2014. </t>
  </si>
  <si>
    <t>Complete 3 lane roadway with bike lanes and sidewalks. The project or a portion of the project is outside the designated urban growth boundary as of March 2014.</t>
  </si>
  <si>
    <t>Construct improvements consistent with recommendations from I-5/99W connector process. The project or a portion of the project is outside the designated urban growth boundary as of March 2014.</t>
  </si>
  <si>
    <t>Build out sidewalk gaps &amp; improve to collector standards. The project or a portion of the project is outside the designated urban growth boundary as of March 2014.</t>
  </si>
  <si>
    <t>Provide real time traveler information on westbound US 26 for different routes (arterial and freeway) between Portland and Gresham. The project or a portion of the project is outside the designated urban growth boundary as of March 2014.</t>
  </si>
  <si>
    <t>Widen road segments to provide shoulder, new box culvert, possible passing lane segments. The project or a portion of the project is outside the designated urban growth boundary as of March 2014.</t>
  </si>
  <si>
    <t>Widen road segments to provide shoulder, possible passing lane, improve intersection of CPR/Skyline. The project or a portion of the project is outside the designated urban growth boundary as of March 2014.</t>
  </si>
  <si>
    <t>Implement system management improvements recommended in FHWA Safety Audit; i.e., targeted shoulder widening, new/additional guard rails. The project or a portion of the project is outside the designated urban growth boundary as of March 2014.</t>
  </si>
  <si>
    <t>Construct improvements to address recurring bottlenecks on I-5 south of the central city.  Specific improvements as identified in operational analysis, Mobility Corridor analysis and refinement planning. The project or a portion of the project is outside the designated urban growth boundary as of March 2014.</t>
  </si>
  <si>
    <t>Construct improvements to address recurring bottlenecks on I-205.  Specific improvements as identified in operational analysis, Mobility Corridor analysis and refinement planning. The project or a portion of the project is outside the designated urban growth boundary as of March 2014.</t>
  </si>
  <si>
    <t>Construct 2/3 lane arterial with bike lanes and sidewalks. The project or a portion of the project is outside the designated urban growth boundary as of March 2014.</t>
  </si>
  <si>
    <t xml:space="preserve">Widen road to  5 lanes. The project or a portion of the project is outside the designated urban growth boundary as of March 2014. </t>
  </si>
  <si>
    <t>Construct 3 lane roadway with bike lanes and sidewalks. The project or a portion of the project is outside the designated urban growth boundary as of March 2014.</t>
  </si>
  <si>
    <t>Widen to provide bike lanes and sidewalks. The project or a portion of the project is outside the designated urban growth boundary as of March 2014.</t>
  </si>
  <si>
    <t>Widen to provide sidewalks and bike lanes. The project or a portion of the project is outside the designated urban growth boundary as of March 2014.</t>
  </si>
  <si>
    <t>Widen from two to five lanes with bike lanes and sidewalks. The project or a portion of the project is outside the designated urban growth boundary as of March 2014.</t>
  </si>
  <si>
    <t>Intersection Improvement. The project or a portion of the project is outside the designated urban growth boundary as of March 2014.</t>
  </si>
  <si>
    <t xml:space="preserve">Improve to a minor arterial cross-section, adding sidewalks and bike lanes to both sides from Redland to S Donovan, replacing the bridge just south of Redland and adding an enhanced street crossing at S Donovan.  Complete sidewalk and bike lane gaps on east side of the street between Donovan and Maple Lane  (TSP Project D83, W21, W22, B19, B20, C8). The project or a portion of the project is outside the designated urban growth boundary as of March 2014.
</t>
  </si>
  <si>
    <t xml:space="preserve">Add a shared-use path along the west side of the gully between the Redland/Livesay and Holly/Donovan intersection and then along Holly Lane between Donovan and Maple Lane. Will require a bridge over the gully south of Redland Road  (TSP Project S12, S13). The project or a portion of the project is outside the designated urban growth boundary as of March 2014.
</t>
  </si>
  <si>
    <t>Regional trail would generally follow the Oregon City UGB on a collection of local roads, through new development, along Power line right-of-way, and down the bluff to link up with the Promenade in downtown Oregon City. (TSP projects: S23, S26, C17, S30, C21, S33, C22, C23, S34, C27, FF10, FF15, FF16). The project or a portion of the project is outside the designated urban growth boundary as of March 2014.</t>
  </si>
  <si>
    <t xml:space="preserve">Add a shared-use path on the west/south side of Redland Road, along the north side of the gully from the Redland/Livesay to Holcomb/Oak Tree intersection, and from Holcomb to Ames Street. Install enhanced crossings at Redland and Holcomb (TSP projects S6, S9, S10, S11, C5, C7). The project or a portion of the project is outside the designated urban growth boundary as of March 2014.
</t>
  </si>
  <si>
    <t>Construct multi-use path. The project or a portion of the project is outside the designated urban growth boundary as of March 2014.</t>
  </si>
  <si>
    <t>Multi-use trail and bridge over the Tualatin River connecting Westside Trail and Ice Age Tonquin Trail. The project or a portion of the project is outside the designated urban growth boundary as of March 2014.</t>
  </si>
  <si>
    <t>Regional trail would generally follow the Power line alignment , beginning at the Oregon City Loop Trail, meander through a collection of residential neighborhoods on and off a collection of local roads,  and into a essential  Oregon City Business core area. ( TSP S22). The project or a portion of the project is outside the designated urban growth boundary as of March 2014.</t>
  </si>
  <si>
    <t>Street improvements including lane reconfigurations, sidewalks, ADA accessibility, bike lanes, street lighting, and travel lanes.  (TSP D89, D33, D23, D41, D42). The project or a portion of the project is outside the designated urban growth boundary as of March 2014.</t>
  </si>
  <si>
    <t>Upgrade to urban standards and fill sidewalk gaps. The project or a portion of the project is outside the designated urban growth boundary as of March 2014.</t>
  </si>
  <si>
    <t>Widen highway to address recurring bottlenecks. The project or a portion of the project is outside the designated urban growth boundary as of March 2014.</t>
  </si>
  <si>
    <t xml:space="preserve">Street improvements including a creek crossing, through lanes, sidewalks, bike lanes, to serve the South End Concept Area and the existing neighborhoods to the east.  (TSP D65). The project or a portion of the project is outside the designated urban growth boundary as of March 2014. </t>
  </si>
  <si>
    <t xml:space="preserve">Add a shared-use path on the east side of the Holly Lane extension between Maple Lane and Loder and on the south/east side of the Loder Road extension between Glen Oak Road and the Holly Lane extension. Install enhanced pedestrian crossings at Maple Lane. The project or a portion of the project is outside the designated urban growth boundary as of March 2014. </t>
  </si>
  <si>
    <t xml:space="preserve">Through lanes, sidewalks, bike lanes, turn lanes to serve UGB expansion area.  (TSP D57). The project or a portion of the project is outside the designated urban growth boundary as of March 2014. </t>
  </si>
  <si>
    <t>Add sidewalks, bike lanes, lighting, turn lanes at major intersections. The project or a portion of the project is outside the designated urban growth boundary as of March 2014.</t>
  </si>
  <si>
    <t>Widen to three lanes with bike lanes and sidewalks. The project or a portion of the project is outside the designated urban growth boundary as of March 2014.</t>
  </si>
  <si>
    <t>Add paved shoulders. The project or a portion of the project is outside the designated urban growth boundary as of March 2014.</t>
  </si>
  <si>
    <t xml:space="preserve">Construct new 2-lane industrial collector from City Limit to Martin Road/Highway 47 intersection. The project or a portion of the project is outside the designated urban growth boundary as of March 2014.  
</t>
  </si>
  <si>
    <t>Extend new 4-lane overcrossing over I-5 from Boones Ferry Rd to Elligsen Rd. The project or a portion of the project is outside the designated urban growth boundary as of March 2014.</t>
  </si>
  <si>
    <t>Work with ODOT, Metro, Oregon City, West Linn and any other affected jurisdiction to analyze and develop a solution to the transportation bottle neck on I-205 between Oregon City and I-205 / Stafford Road Interchange.  This process may include undertaking a Environmental Impact Statement to identify a preferred alternative that addresses the transportation congestion and facility operations issues on this portion of the I-205 corridor. The project or a portion of the project is outside the designated urban growth boundary as of March 2014.</t>
  </si>
  <si>
    <t>Multi-use trail connecting Hillsboro, Cornelius, Forest Grove, unincoporated Washington County. The project or a portion of the project is outside the designated urban growth boundary as of March 2014.</t>
  </si>
  <si>
    <t>Build new 3 lane road with bike/ped facilities, storm drainage, street lighting to serve North Bethany. The project or a portion of the project is outside the designated urban growth boundary as of March 2014.</t>
  </si>
  <si>
    <t>Signalize ramp intersections. The project or a portion of the project is outside the designated urban growth boundary as of March 2014.</t>
  </si>
  <si>
    <t>Realign intersection and construct a round-about. The project or a portion of the project is outside the designated urban growth boundary as of March 2014.</t>
  </si>
  <si>
    <t>Realign Curves to Improve Safety. The project or a portion of the project is outside the designated urban growth boundary as of March 2014.</t>
  </si>
  <si>
    <t>High capacity transit study, including alternatives analysis, to determine transit mode, alignment, station/stop locations, operational characteristics and phasing options for a high capacity transit service between Forest Grove and Beaverton TC. The project or a portion of the project is outside the designated urban growth boundary as of March 2014.</t>
  </si>
  <si>
    <t>Bus stop improvements, ADA improvements, sidewalk infill, enhanced pedestrian crossings, signal priority, queue jumps. The project or a portion of the project is outside the designated urban growth boundary as of March 2014.</t>
  </si>
  <si>
    <t>Extend new 4-lane overcrossing over I-5 from Boones Ferry Rd to 65th and Stafford Rd. The project or a portion of the project is outside the designated urban growth boundary as of March 2014.</t>
  </si>
  <si>
    <t>Widen from five lanes to seven lanes with buffered bike lanes and sidewalks. The project or a portion of the project is outside the designated urban growth boundary as of March 2014.</t>
  </si>
  <si>
    <t>Add a shared-use path along the railroad grade. Rehabilitate existing boardwalk between South 2nd Street and Hedges Street (TSP Project S37). The project or a portion of the project is outside the designated urban growth boundary as of March 2014.</t>
  </si>
  <si>
    <t>Realign and widen to three lanes with bike lanes and sidewalks and street lighting. The project or a portion of the project is outside the designated urban growth boundary as of March 2014.</t>
  </si>
  <si>
    <t>Widen from two to three lanes with bike lanes and sidewalks. The project or a portion of the project is outside the designated urban growth boundary as of March 2014.</t>
  </si>
  <si>
    <t>Construct collector status road with median between new roundabout and SW Edy Rd. PE, construction. The project or a portion of the project is outside the designated urban growth boundary as of March 2014.</t>
  </si>
  <si>
    <t>Add bike lanes. Add landscape strip and sidewalks on west side. The project or a portion of the project is outside the designated urban growth boundary as of March 2014.</t>
  </si>
  <si>
    <t>Relocate Kruger Rd intersection 600' northeast along Elwert Rd. Construct roundabout at Elwert-Kruger-Cedar Brook. Widen Sunset Blvd approach. Reconstruct 99W intersection and replace signal. PE, construction. The project or a portion of the project is outside the designated urban growth boundary as of March 2014.</t>
  </si>
  <si>
    <t>Pedestrian upgrades. Completes pedestrian links along 99W. The project or a portion of the project is outside the designated urban growth boundary as of March 2014.</t>
  </si>
  <si>
    <t>Planning study to examine the potential of extending from Hillsboro to downtown Forest Grove. The project or a portion of the project is outside the designated urban growth boundary as of March 2014.</t>
  </si>
  <si>
    <t>Multi-use trail. The project or a portion of the project is outside the designated urban growth boundary as of March 2014.</t>
  </si>
  <si>
    <t xml:space="preserve">PE: multi-use trail from the end of the Westside MAX light-rail line in Hillsboro, through Washington County, the City of Cornelius, the City of Forest Grove, the City of Banks, connecting to the Banks-Vernonia State Trail, with an additional short trail. The project or a portion of the project is outside the designated urban growth boundary as of March 2014. </t>
  </si>
  <si>
    <t>Construct new three-lane road with bike lanes and sidewalks. The project or a portion of the project is outside the designated urban growth boundary as of March 2014.</t>
  </si>
  <si>
    <t>Widen to six lanes. The project or a portion of the project is outside the designated urban growth boundary as of March 2014.</t>
  </si>
  <si>
    <t>Widen from two lanes to three lanes with bike lanes and sidewalks. The project or a portion of the project is outside the designated urban growth boundary as of March 2014.</t>
  </si>
  <si>
    <t>Upgrade to meet arterial standards, 3 lanes with bike lanes, sidewalks, etc. The project or a portion of the project is outside the designated urban growth boundary as of March 2014.</t>
  </si>
  <si>
    <t>Estimated Cost ($YOE)</t>
  </si>
  <si>
    <t>2040 Land Use</t>
  </si>
  <si>
    <t>2040 Corridor</t>
  </si>
  <si>
    <t>Minor Arterial</t>
  </si>
  <si>
    <t>Neighborhood</t>
  </si>
  <si>
    <t>Major Arterial</t>
  </si>
  <si>
    <t>Employment area, Industrial area</t>
  </si>
  <si>
    <t>Regional Center</t>
  </si>
  <si>
    <t>Local</t>
  </si>
  <si>
    <t>Portland Central City</t>
  </si>
  <si>
    <t>Employment area/Industrial area</t>
  </si>
  <si>
    <t>Freight Intermodal Facility</t>
  </si>
  <si>
    <t>Inner neighborhood, Outer neighborhood</t>
  </si>
  <si>
    <t>Freight and Passenger Intermodal Facility</t>
  </si>
  <si>
    <t>Collector</t>
  </si>
  <si>
    <t>Arterial</t>
  </si>
  <si>
    <t>Employment area</t>
  </si>
  <si>
    <t>Principal arterial</t>
  </si>
  <si>
    <t>Communications infrastructure including closed circuit TV cameras, truck priority detection, variable message signs for remote monitoring and control of traffic flow for six signals.</t>
  </si>
  <si>
    <t>Industrial Area</t>
  </si>
  <si>
    <t>Freeway</t>
  </si>
  <si>
    <t>Employment Area</t>
  </si>
  <si>
    <t>Neighborhood Route</t>
  </si>
  <si>
    <t>Station Area</t>
  </si>
  <si>
    <t>Regional Trail</t>
  </si>
  <si>
    <t>Town Center</t>
  </si>
  <si>
    <t>Town Center and Other</t>
  </si>
  <si>
    <t>Outer neighborhood</t>
  </si>
  <si>
    <t>Industrial area</t>
  </si>
  <si>
    <t>Town Center/Main street/Station community</t>
  </si>
  <si>
    <t>Town Center, Main street, Station community</t>
  </si>
  <si>
    <t>Arterial, Local, and Other</t>
  </si>
  <si>
    <t>Station Community</t>
  </si>
  <si>
    <t>Inner neighborhood</t>
  </si>
  <si>
    <t>Corridor</t>
  </si>
  <si>
    <t xml:space="preserve">Implement Lents Town Center Business District Plan with pedestrian amenities, wider sidewalks, pedestrian crossings, street lighting, </t>
  </si>
  <si>
    <t>Regional Arterial</t>
  </si>
  <si>
    <t>2014 - 2017</t>
  </si>
  <si>
    <t>Station community</t>
  </si>
  <si>
    <t>Arterials</t>
  </si>
  <si>
    <t>Future Town Center</t>
  </si>
  <si>
    <t>Main street</t>
  </si>
  <si>
    <t>TBD</t>
  </si>
  <si>
    <t>Employment Area/Station Community</t>
  </si>
  <si>
    <t>Arterial/ Collector</t>
  </si>
  <si>
    <t>Regional Center/Neighborhood</t>
  </si>
  <si>
    <t xml:space="preserve">Principal Arterial, Arterial </t>
  </si>
  <si>
    <t>Town Center/Station Community</t>
  </si>
  <si>
    <t>Arterials &amp; Collectors</t>
  </si>
  <si>
    <t>Arterial &amp; Collector</t>
  </si>
  <si>
    <t>regional bikeway</t>
  </si>
  <si>
    <t>Inner/Outer neighborhood</t>
  </si>
  <si>
    <t>collector</t>
  </si>
  <si>
    <t>Collector / Connector</t>
  </si>
  <si>
    <t xml:space="preserve">The proposed trail alignment takes riders and walkers north along the river from Willamette Cove natural area.The trail parallels the active UPRR railroad line, crosses Lampros Steel property and the BES water lab before entering Cathedral Park. The trail segment then travels the Baltimore Woods corridor and turns east along industrial property before it crosses Lombard St. into Pier Park. A new bridge over the UPRR (Union Pacific Railroad) connects Pier with Chimney Park. Finally, the trail safely crosses Columbia Blvd into the Smith and Bybee Wetland Natural Area. The trail section proposed for this grant will terminate at the Columbia Slough. </t>
  </si>
  <si>
    <t>Other: System Interchange</t>
  </si>
  <si>
    <t>Major Arterail</t>
  </si>
  <si>
    <t>Arterial and Other</t>
  </si>
  <si>
    <t>Main Street, Station Community</t>
  </si>
  <si>
    <t xml:space="preserve">Implement recommendations consistent with I-205/Airport Way Study. </t>
  </si>
  <si>
    <t xml:space="preserve">Freight Intermodal Facility </t>
  </si>
  <si>
    <t xml:space="preserve"> Arterial</t>
  </si>
  <si>
    <t xml:space="preserve">Industrial area/Town Center </t>
  </si>
  <si>
    <t>Rural Arterial</t>
  </si>
  <si>
    <t>RSIA</t>
  </si>
  <si>
    <t>Principal Arterial</t>
  </si>
  <si>
    <t>2018 - 2024</t>
  </si>
  <si>
    <t xml:space="preserve">Communications infrastructure; closed circuit TV cameras, variable message signs for remote monitoring and control of traffic flow for four signals.Will include rebuilt signal. </t>
  </si>
  <si>
    <t>Communications infrastructure including closed circuit TV camera, Bluetooth detection, improved bus priority variable message signs for remote monitoring and control of traffic flow at the intersections with MLK Jr, Interstate, Greeley, Portsmouth, Philadelphia/Ivanhoe.</t>
  </si>
  <si>
    <t>Rural</t>
  </si>
  <si>
    <t>Regional Pedestrian and Bike systems</t>
  </si>
  <si>
    <t>Future Regional Center</t>
  </si>
  <si>
    <t>Inner Neighborhood</t>
  </si>
  <si>
    <t>Neighborhood Route Collector</t>
  </si>
  <si>
    <t>Collector and Other</t>
  </si>
  <si>
    <t>Major Collector</t>
  </si>
  <si>
    <t>Regional Route and Collector</t>
  </si>
  <si>
    <t>Town Center and Corridor</t>
  </si>
  <si>
    <t>Willamette Greenway Trail: Columbia Blvd. Bridge</t>
  </si>
  <si>
    <t>Construct bicycle and pedestrian bridge as part of np greenway segment 1</t>
  </si>
  <si>
    <t>City of Portand</t>
  </si>
  <si>
    <t>Varied</t>
  </si>
  <si>
    <t>Neighborhood, Corridor, Employment Area</t>
  </si>
  <si>
    <t>Ceasar E, Chavez., NE/SE (Sandy - Woodstock): Safety &amp; Pedestrian  Improvements</t>
  </si>
  <si>
    <t>Employment area, Outer neighborhood</t>
  </si>
  <si>
    <t>Minor Collector</t>
  </si>
  <si>
    <t>Regional Center, Town Center</t>
  </si>
  <si>
    <t>Arterials and Collectors</t>
  </si>
  <si>
    <t>Urban Reserve</t>
  </si>
  <si>
    <t>Widen Boeckman Road to 3 lanes with bike lanes, sidewalks and connections to regional trail system and install bridge.</t>
  </si>
  <si>
    <t>Employment area, Industrial area, Outer neighborhood, Regional Center</t>
  </si>
  <si>
    <t xml:space="preserve">Arterial </t>
  </si>
  <si>
    <t>Town Center Neighborhood Urban Reserve</t>
  </si>
  <si>
    <t xml:space="preserve">Replace existing box culvert under Hwy 43 with vehicular bridge over Tryon Creek, add multi-use pathway along creek and complete with bike lanes, sidewalks and turn lane to Terwilliger. </t>
  </si>
  <si>
    <t>2040 Corridor, Town Center</t>
  </si>
  <si>
    <t>Freeway/ Arterial</t>
  </si>
  <si>
    <t>Employment/Industrial area</t>
  </si>
  <si>
    <t>Major Aterial</t>
  </si>
  <si>
    <t>Powell, SE (I-205 - 174th): Multi-modal Improvements, Phase 1</t>
  </si>
  <si>
    <t>SE 116th</t>
  </si>
  <si>
    <t>SE 136th</t>
  </si>
  <si>
    <t>Minor Arterial Connector</t>
  </si>
  <si>
    <t>Minor Arterial / Collector</t>
  </si>
  <si>
    <t>Corridor Neighborhood</t>
  </si>
  <si>
    <t xml:space="preserve">2025 - 2032 </t>
  </si>
  <si>
    <t>Regional Route, Arterial, and Collector</t>
  </si>
  <si>
    <t>Neighborhood, Town Center, Corridor, and Main St</t>
  </si>
  <si>
    <t>Corridors</t>
  </si>
  <si>
    <t xml:space="preserve">SW 18th Dr. </t>
  </si>
  <si>
    <t>Neighborhood, Town Center, Employment Area, Station Community</t>
  </si>
  <si>
    <t>Trail</t>
  </si>
  <si>
    <t>Industrial Area, Town Center</t>
  </si>
  <si>
    <t>Industrail Area</t>
  </si>
  <si>
    <t>Minor Arterial Collector</t>
  </si>
  <si>
    <t>Minor Arterial / Local</t>
  </si>
  <si>
    <t>Neighborhood Corridor</t>
  </si>
  <si>
    <t>Employment Area/Neighborhood</t>
  </si>
  <si>
    <t>Employment area, Station community</t>
  </si>
  <si>
    <t>Special Area Collector or Local</t>
  </si>
  <si>
    <t>Minor Arterail</t>
  </si>
  <si>
    <t>Principal arterial/regional trail</t>
  </si>
  <si>
    <t>Outer Neighborhood</t>
  </si>
  <si>
    <t>Collector/ Local</t>
  </si>
  <si>
    <t>Passenger Intermodal Facility</t>
  </si>
  <si>
    <t xml:space="preserve"> Neighborhood, Town Center</t>
  </si>
  <si>
    <t>Neighborhood/Town Center</t>
  </si>
  <si>
    <t>Town Center, Main street, Station Community</t>
  </si>
  <si>
    <t>Principal arterial Arterial</t>
  </si>
  <si>
    <t>Powell, SE (I-205 - 174th): Multi-modal Improvements, Phase 2</t>
  </si>
  <si>
    <t>Widen street to three to four lanes (inclusive of a center turn lane) with sidewalks and buffered bike lanes or other enhanced bike facility. Add enhanced pedestrian and bike crossings.  Phase 2 includes all segments except Segment 2: 116th Ave to SE 136th Ave.</t>
  </si>
  <si>
    <t>Streetcar Extension to Hollywood via Sandy Blvd or Broadway/ Weidler</t>
  </si>
  <si>
    <t>Corridor Alternatives Analysis, public outreach, planning, design, engineering, and construction for future streetcar extension from Lloyd District/Central Eastside to Hollywood Town Center.  The new extension intended to provide streetcar service from Northwest Portland to Hollywood.</t>
  </si>
  <si>
    <t>Employment area, Main street</t>
  </si>
  <si>
    <r>
      <t xml:space="preserve"> Neighborhood</t>
    </r>
  </si>
  <si>
    <r>
      <t>Collector</t>
    </r>
  </si>
  <si>
    <t>Town Center/Neighborhood</t>
  </si>
  <si>
    <t>Connector</t>
  </si>
  <si>
    <t>Construct to collector cross section with one motor vehicle travel lane in each direction, bicycle and pedestrian facilities</t>
  </si>
  <si>
    <t>Employment Area, Town Center</t>
  </si>
  <si>
    <t>Pfaffle</t>
  </si>
  <si>
    <t>Widen to 2/3-lane cross section with bike lanes and sidewalks.</t>
  </si>
  <si>
    <t>Minor arterial</t>
  </si>
  <si>
    <t xml:space="preserve">All </t>
  </si>
  <si>
    <t>Industrial Area, Station Community</t>
  </si>
  <si>
    <t>2040 Corridor/ Town Center</t>
  </si>
  <si>
    <t>Regional Route and Arterial</t>
  </si>
  <si>
    <t>Regional Route, Neighborhood Route, Local, and Other</t>
  </si>
  <si>
    <t>Station Community, Neighborhood</t>
  </si>
  <si>
    <t>Division St., SE Cesar Chavez -60th): Multi-modal Improvements, Phase I</t>
  </si>
  <si>
    <t>Cesar Chavez</t>
  </si>
  <si>
    <t>Regional and Town Center</t>
  </si>
  <si>
    <t>Minor/Principal Arterial</t>
  </si>
  <si>
    <t>Local and Other</t>
  </si>
  <si>
    <t>Neighborhood and Town Center</t>
  </si>
  <si>
    <t>Regional Route, Arterial, Collector, and Local</t>
  </si>
  <si>
    <t>Station Community, Town Center, and Industrial Area</t>
  </si>
  <si>
    <t>Neighborhood Collector</t>
  </si>
  <si>
    <t xml:space="preserve"> Major Collector</t>
  </si>
  <si>
    <t>Arterial, Collector, and Local</t>
  </si>
  <si>
    <t xml:space="preserve">Minor Arterial </t>
  </si>
  <si>
    <t xml:space="preserve">NW 18th/19th (Saiver/Thurman Streetcar Corridor) </t>
  </si>
  <si>
    <t>18th/19th and Lovejoy/Northrup</t>
  </si>
  <si>
    <t>Montgomery Park</t>
  </si>
  <si>
    <t xml:space="preserve">Corridor Alternatives Analysis, public outreach, planning, design, engineering, and construction for future streetcar extension to Con-Way and NW Portland. </t>
  </si>
  <si>
    <t>major arterial</t>
  </si>
  <si>
    <t>MLK/Grand and Broadway</t>
  </si>
  <si>
    <t>PCC Cascade Campus</t>
  </si>
  <si>
    <t>Industrial area, Town Center</t>
  </si>
  <si>
    <t>Corridor Industrial area</t>
  </si>
  <si>
    <t>minor Arterial</t>
  </si>
  <si>
    <t>Employment area/Outer neighborhood</t>
  </si>
  <si>
    <t>Varies</t>
  </si>
  <si>
    <t>Major Arterial/Rural Arterial</t>
  </si>
  <si>
    <t>Troutdale, Multnomah County,  ODOT</t>
  </si>
  <si>
    <t>Troutdale Airport Master Plan Transportation Improvements</t>
  </si>
  <si>
    <t>Implement transporation improvements developed as part of the Troutdale Airport Master Plan</t>
  </si>
  <si>
    <t>E.Multnomah County</t>
  </si>
  <si>
    <t>Cornell @ 185th Intersection Improvements</t>
  </si>
  <si>
    <t>Walker @ 185th Intersection Improvements</t>
  </si>
  <si>
    <t>Throughway</t>
  </si>
  <si>
    <t>Regional Center, Town C enter</t>
  </si>
  <si>
    <t>High Capacity Transit Capital Construction: I-205</t>
  </si>
  <si>
    <t>Neighborhood, Urban Reserve</t>
  </si>
  <si>
    <t>Freeway/Arterial</t>
  </si>
  <si>
    <t>Widen existing 22' of pavement to 32', and add 2' shoulders adjacent to lanes.</t>
  </si>
  <si>
    <t xml:space="preserve">Build loop trail to from SE Clatsop street in the north to Highway 212/Clackamas River to the south.  Connects the Springwater Corridor, Mt. Talbert, Scouters Mountain Nature Park, and the Clackamas River.  Partners include the City of Portland and City of Happy Valley.  </t>
  </si>
  <si>
    <t>Install ITS infrastructure (communication network, enhanced bus detection, Bluetooth detection, CCTV cameras, and vehicle /pedestrian detectors). These ITS devices allow us to provide more efficient and safe operation of our traffic signal system consistent with our policies of moving people more effectively.</t>
  </si>
  <si>
    <t>Conduct design options alternatives (DOA) study for new connection between Sandy Blvd and Marine Dr.  Construct new connector linking industrial sites with I-84.</t>
  </si>
  <si>
    <t>Replace 5 culverts with fish friendly structures allowing for passage to federally endangered species. Culvert locations: 223rd/Fairview, Sandy/Fairview, Arata/244th, Arata Creek/Halsey, Fairview/Glisan.</t>
  </si>
  <si>
    <t>Construct new trail adjacent to Beaver Creek.</t>
  </si>
  <si>
    <t>Complete interchange reconstruction with additional ramps and bridge structure replacement.</t>
  </si>
  <si>
    <t>Complete gap and Improve to 3 lane with bike lanes and sidewalks.  Modify signal phasing at Corn Pass.</t>
  </si>
  <si>
    <t>Add westbound "Busines Access and Transit (BAT)" lane; provide bike lane, sidewalk, transit, and signal improvements. Add EB bus pull-out, shelter and ped improvements.</t>
  </si>
  <si>
    <t>Improve eastbound off-ramp, widen South Frontage Road, improve intersection at Graham Road.  Also includes initial reconstruction of west end of interchange (NW Marine Dr.)</t>
  </si>
  <si>
    <t>40 buses annually  to keep fleet to fleet age standards.</t>
  </si>
  <si>
    <t>Additional Service hours for new services and related bus stop and ROW improvements.</t>
  </si>
  <si>
    <t>Purchase buses to replace those that are out of date, unreliable or inoperable.</t>
  </si>
  <si>
    <t>Design &amp; construct an additional 250 spaces of parking at the Wilsonville Stations.</t>
  </si>
  <si>
    <t>Completion of fleet maintenance facility consisting of previously designed and planned Phase II .</t>
  </si>
  <si>
    <t>Form a transportation management association (TMA) to provide transportation services and information on alternatives to local employers and employees.</t>
  </si>
  <si>
    <t>Rehabilitate mechanical system, approach structure, corrosion control, phase 1 seismic. (Phase 2).</t>
  </si>
  <si>
    <t>Add second southbound lane, Add northbound left turn lane, widen rail crossing, add offroad bike lanes on Century from TV Hwy to Alexander.</t>
  </si>
  <si>
    <t>29th/Harvey/40th Neighborhood Greenway = Designate as a "neighborhood greenway" and install traffic-calming improvements. ($220,000)
Improved Connection from Springwater Trail to Pendleton Site (Ramps) = Construct ramps to improve existing connection of Springwater Trail to Pendleton site at Clatsop St. (TSAP) ($630,000)
Improved Connection from Springwater Trail to Pendleton Site (Widened Undercrossing) = Widen existing undercrossing to improve connection of Springwater Trail to Pendleton site at Clatsop St. (TSAP) ($100,000)
Improved Connection from Springwater Trail to Tacoma Station = Construct stairs to connect Springwater Trail to Tacoma station. (TSAP) ($80,000)
Improved Connection to Springwater Trail at 29th Ave and Sherrett St = Pave the connection to Springwater Trail at 29th Ave and Sherrett St. (TSAP) ($20,000)
Improved Connection from Springwater Trail to Pendleton Site (Tunnel) = Construct tunnel under Springwater Trail to improve connection to Pendleton site at Clatsop St. (TSAP) ($1,200,000)
Improved Connection from Springwater Trail to McLoughlin Blvd = Construct stairs or other facility to connect Springwater Trail to west side of McLoughlin Blvd. (TSAP) ($500,000)
Springwater Trail Completion = Contribute to regional project to complete Springwater Trail ("Sellwood Gap") along Ochoco St. ($90,000).</t>
  </si>
  <si>
    <t>Construct Linn Avenue/Leland Road/Meyers Road Corridor Improvements including roundabout intersection, sidewalk infill, complete bike lanes or multi-use path for safety and to connect pedestrian generators.  (TSP project(s) D19, D34, FF24, FF27, W35, W38, W62, W63, B33, B35, C15, C18, C28, C31, C32, C33, S52).</t>
  </si>
  <si>
    <t>Construct separated multi-use path or sidewalks and bike lanes on both sides.  (D90 only extends to Agnes so cost estimate omits funding for Agnes to Dunes Dr.; TSP project D90, W2, W3, B3 B4, S1, C2).</t>
  </si>
  <si>
    <t>Renovate operation areas at T4 to create intermodal processing areas. Rail spur relocation and expansion, grain elevator demolition, wharf removal.</t>
  </si>
  <si>
    <t>Construct Airport Way East Terminal access link roadway. Facilitates direct East Terminal Access, preventing failure of Main Terminal Roadway.</t>
  </si>
  <si>
    <t>Widen from 3 lanes to 5 lanes with bike lanes, sidewalks and street lighting. Improve structural integrity for increased freight traffic and provide congestion relief.</t>
  </si>
  <si>
    <t>Construct 2nd entrance from Marine Drive and internal rail overcrossing to Terminal 6.</t>
  </si>
  <si>
    <t>Design &amp; construct a variety of improvements to enhance access to transit including  bus stops, bus shelters (with solar or conventional lighting), bus pull-outs, ADA improvements at stops, interactive kiosks, etc.</t>
  </si>
  <si>
    <t>Raised landscaped median for access control and protected pedestrian crossings; new multimodal connections; intersection improvements; striping and safety improvements; sidewalk enhancements and high visibility crossings at intersections; road resurfacing.</t>
  </si>
  <si>
    <t xml:space="preserve"> Roadway improvements and evaluating alternatives to resolve rail blockages, and reconstructing the N Lombard/Rivergate intersections to accommodate truck turning movements. Install ITS communication. </t>
  </si>
  <si>
    <t>Boulevard improvements including widening sidewalks, sidewalk infill, ADA accessibility, bike lanes, add bus stop amenities.  (D80, W70, 60 - Not shown in TSP Walking solutions map)</t>
  </si>
  <si>
    <t xml:space="preserve">Will provide an off-street trail from the confluence of the Willamette and Columbia rivers at Kelley Point Park to N. Columbia Boulevard, connecting to the St. Johns neighborhood. 
</t>
  </si>
  <si>
    <t>Connects Chimney Park, Pier Park, Baltimore Woods, Cathedral Park, and the St. Johns neighborhood and pedestrian district. Off-street trails in Chimeny and Pier Park with shared roadway and sidewalks from Pier park to N Catlin.</t>
  </si>
  <si>
    <t>Connects the BES property with Swan Island via University of Portland and 
Willamette Cove; utilizes portions of existing trail. Off-street trail.</t>
  </si>
  <si>
    <t xml:space="preserve">Connects Waud Bluff Trail to N. Going Street, cycle track and sidewalks on N .Basin Avenue, and Off-street trail along south end of N Basin Avenue 
</t>
  </si>
  <si>
    <t xml:space="preserve">Connect Swan Island with downtown Portland via "Going to the River" sidewalk improvements and through Rose Quarter. Off-street separated trail along 
N. Greeley Avenue,  new crossing of N. Going Street, and at-grade crossing of N Broadway Street 
</t>
  </si>
  <si>
    <t>Local Functional Classification</t>
  </si>
  <si>
    <r>
      <t xml:space="preserve">Widen from </t>
    </r>
    <r>
      <rPr>
        <sz val="8"/>
        <color indexed="62"/>
        <rFont val="Arial"/>
        <family val="2"/>
      </rPr>
      <t>2 to five lanes with bike lanes and sidewalks.</t>
    </r>
  </si>
  <si>
    <r>
      <t xml:space="preserve">Brookwood </t>
    </r>
    <r>
      <rPr>
        <sz val="8"/>
        <color indexed="8"/>
        <rFont val="Arial"/>
        <family val="2"/>
      </rPr>
      <t>(247th)</t>
    </r>
  </si>
  <si>
    <t>South Portal Intersection Improvements and Moody Ave Extension</t>
  </si>
  <si>
    <t>Improve the South Portal to the North Macadam District (intersection of Bancroft, Hood, and Macadam) to address safety and capacity issues. Extend SW Moody Ave from Bancroft to Hamilton St to improve circulation within the South Waterfront neighborhood.</t>
  </si>
  <si>
    <t>136th Ave, SE (Division to Foster): Multimodal Improvements</t>
  </si>
  <si>
    <t xml:space="preserve">Improve street to provide curbs, sidewalks, swales, and bike lanes from Division to Foster. </t>
  </si>
  <si>
    <t>Design &amp; implement multi-use path.</t>
  </si>
  <si>
    <t>Construct a pedestrian / bike bridge at NE 7th Ave or NE 9th Ave across Interstate 84.</t>
  </si>
  <si>
    <t>7th/9th/I-84, NE: Pedestrian/Bike Bridge</t>
  </si>
  <si>
    <t>Construct a shared-use path along SE McLoughlin Blvd from 17th Ave to the Springwater Corridor Trail and build a bicycle parking center at the Tacoma/Springwater light rail station. This project will be coordinated with ODOT to determine the alignment along McLoughlin Blvd.</t>
  </si>
  <si>
    <t>Add bike boulevard from NW 24th Ave to the Steel Bridge, new bike/pedestrian bridge over I-405 on Flanders, connections to bikeways on Vista, 18th, 14th, 13th, Broadway, 3rd, 2nd, Glisan and Everett. This project will be coordinated with ODOT to address potential impacts to the I-405 interchanges, overcrossings and ramps.</t>
  </si>
  <si>
    <t>Reconstruct Naito Pkwy as two-lane road w/bike lanes, sidewalks, left turn pockets, &amp; on-street parking. Includes realignment/regrading at intersecting streets; removal of Barbur tunnel, Ross Is Br ramps, Arthur/Kelly viaduct &amp; Grover ped bridge. This project will be coordinated with ODOT and with the Southwest Corridor Plan, and will consider impacts to ODOT facilities including Naito Parkway and the Ross Island Bridge.</t>
  </si>
  <si>
    <t xml:space="preserve">Implements a one-couplet design including new traffic signals, widened sidewalks, curb extensions, bike lanes, on-street parking and street trees. This project will be coordinated with ODOT to address potential impacts to the I-405 interchanges, overcrossings and ramps. </t>
  </si>
  <si>
    <t>Establish a landscaped boulevard to promote pedestrian-oriented uses and to create a safe, pleasant pedestrian link over I-5, including a signal or other intersection improvement at Montana &amp; Lombard and an improved pedestrian crossing over I-5.The project will be coordinated with ODOT to address potential impacts to Lombard and the I-5 interchange.</t>
  </si>
  <si>
    <t>23rd/Vaughn and 20th Ave (Upshur - Thurman), NW: Intersection Improvements and Street Extension</t>
  </si>
  <si>
    <t>Portland/ODOT</t>
  </si>
  <si>
    <t>Modify the intersection of NW 23rd Ave &amp; NW Vaughn St and extend NW 20th Ave from Upshur to Thurman in accordance with the Northwest Master Plan for Con-way Site. This project will not be adding auto capacity to the 23rd/Vaughn intersection.</t>
  </si>
  <si>
    <t xml:space="preserve">Prioritize near-term improvements such as signal timing, transit prioritization, traffic operations, monitoring, and specific turn lane configurations. Intersection improvements (and/or other reasonable replacement improvements) are to be implemented and prioritized as funding allows. If, after such improvments have been considered and motor vehicle traffic congestion becomes unacceptable, then these intersections could be considered as candidates for grade separation and/or other improvements to meet travel needs.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</si>
</sst>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69">
    <font>
      <sz val="11"/>
      <color theme="1"/>
      <name val="Calibri"/>
      <family val="2"/>
    </font>
    <font>
      <sz val="10"/>
      <color indexed="8"/>
      <name val="Arial"/>
      <family val="2"/>
    </font>
    <font>
      <sz val="11"/>
      <color indexed="8"/>
      <name val="Calibri"/>
      <family val="2"/>
    </font>
    <font>
      <sz val="10"/>
      <name val="Arial"/>
      <family val="2"/>
    </font>
    <font>
      <strike/>
      <sz val="8"/>
      <name val="Arial"/>
      <family val="2"/>
    </font>
    <font>
      <i/>
      <sz val="10"/>
      <color indexed="10"/>
      <name val="Arial"/>
      <family val="2"/>
    </font>
    <font>
      <sz val="11"/>
      <color indexed="17"/>
      <name val="Calibri"/>
      <family val="2"/>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Calibri"/>
      <family val="2"/>
    </font>
    <font>
      <strike/>
      <sz val="12"/>
      <color indexed="60"/>
      <name val="Calibri"/>
      <family val="2"/>
    </font>
    <font>
      <b/>
      <sz val="9"/>
      <name val="Tahoma"/>
      <family val="2"/>
    </font>
    <font>
      <sz val="9"/>
      <name val="Tahoma"/>
      <family val="2"/>
    </font>
    <font>
      <u val="single"/>
      <sz val="11"/>
      <color indexed="20"/>
      <name val="Calibri"/>
      <family val="2"/>
    </font>
    <font>
      <sz val="8"/>
      <color indexed="8"/>
      <name val="Calibri"/>
      <family val="2"/>
    </font>
    <font>
      <sz val="8"/>
      <color indexed="10"/>
      <name val="Arial"/>
      <family val="2"/>
    </font>
    <font>
      <b/>
      <sz val="8"/>
      <color indexed="8"/>
      <name val="Calibri"/>
      <family val="2"/>
    </font>
    <font>
      <sz val="8"/>
      <color indexed="62"/>
      <name val="Calibri"/>
      <family val="2"/>
    </font>
    <font>
      <sz val="8"/>
      <color indexed="62"/>
      <name val="Arial"/>
      <family val="2"/>
    </font>
    <font>
      <sz val="8"/>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b/>
      <sz val="8"/>
      <color theme="1"/>
      <name val="Calibri"/>
      <family val="2"/>
    </font>
    <font>
      <sz val="8"/>
      <color theme="4" tint="-0.24997000396251678"/>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2" fillId="3" borderId="0" applyNumberFormat="0" applyBorder="0" applyAlignment="0" applyProtection="0"/>
    <xf numFmtId="0" fontId="48" fillId="4" borderId="0" applyNumberFormat="0" applyBorder="0" applyAlignment="0" applyProtection="0"/>
    <xf numFmtId="0" fontId="2" fillId="5" borderId="0" applyNumberFormat="0" applyBorder="0" applyAlignment="0" applyProtection="0"/>
    <xf numFmtId="0" fontId="48" fillId="6" borderId="0" applyNumberFormat="0" applyBorder="0" applyAlignment="0" applyProtection="0"/>
    <xf numFmtId="0" fontId="2" fillId="7" borderId="0" applyNumberFormat="0" applyBorder="0" applyAlignment="0" applyProtection="0"/>
    <xf numFmtId="0" fontId="48" fillId="8" borderId="0" applyNumberFormat="0" applyBorder="0" applyAlignment="0" applyProtection="0"/>
    <xf numFmtId="0" fontId="2" fillId="9" borderId="0" applyNumberFormat="0" applyBorder="0" applyAlignment="0" applyProtection="0"/>
    <xf numFmtId="0" fontId="48" fillId="10" borderId="0" applyNumberFormat="0" applyBorder="0" applyAlignment="0" applyProtection="0"/>
    <xf numFmtId="0" fontId="2" fillId="11" borderId="0" applyNumberFormat="0" applyBorder="0" applyAlignment="0" applyProtection="0"/>
    <xf numFmtId="0" fontId="48" fillId="12" borderId="0" applyNumberFormat="0" applyBorder="0" applyAlignment="0" applyProtection="0"/>
    <xf numFmtId="0" fontId="2" fillId="13" borderId="0" applyNumberFormat="0" applyBorder="0" applyAlignment="0" applyProtection="0"/>
    <xf numFmtId="0" fontId="48" fillId="14" borderId="0" applyNumberFormat="0" applyBorder="0" applyAlignment="0" applyProtection="0"/>
    <xf numFmtId="0" fontId="2" fillId="15" borderId="0" applyNumberFormat="0" applyBorder="0" applyAlignment="0" applyProtection="0"/>
    <xf numFmtId="0" fontId="48" fillId="16" borderId="0" applyNumberFormat="0" applyBorder="0" applyAlignment="0" applyProtection="0"/>
    <xf numFmtId="0" fontId="2" fillId="17" borderId="0" applyNumberFormat="0" applyBorder="0" applyAlignment="0" applyProtection="0"/>
    <xf numFmtId="0" fontId="48"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2" fillId="9" borderId="0" applyNumberFormat="0" applyBorder="0" applyAlignment="0" applyProtection="0"/>
    <xf numFmtId="0" fontId="48" fillId="21" borderId="0" applyNumberFormat="0" applyBorder="0" applyAlignment="0" applyProtection="0"/>
    <xf numFmtId="0" fontId="2" fillId="15" borderId="0" applyNumberFormat="0" applyBorder="0" applyAlignment="0" applyProtection="0"/>
    <xf numFmtId="0" fontId="48" fillId="22" borderId="0" applyNumberFormat="0" applyBorder="0" applyAlignment="0" applyProtection="0"/>
    <xf numFmtId="0" fontId="2" fillId="23" borderId="0" applyNumberFormat="0" applyBorder="0" applyAlignment="0" applyProtection="0"/>
    <xf numFmtId="0" fontId="49" fillId="24"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8" fillId="17" borderId="0" applyNumberFormat="0" applyBorder="0" applyAlignment="0" applyProtection="0"/>
    <xf numFmtId="0" fontId="49" fillId="27" borderId="0" applyNumberFormat="0" applyBorder="0" applyAlignment="0" applyProtection="0"/>
    <xf numFmtId="0" fontId="8" fillId="19" borderId="0" applyNumberFormat="0" applyBorder="0" applyAlignment="0" applyProtection="0"/>
    <xf numFmtId="0" fontId="49" fillId="28" borderId="0" applyNumberFormat="0" applyBorder="0" applyAlignment="0" applyProtection="0"/>
    <xf numFmtId="0" fontId="8" fillId="29" borderId="0" applyNumberFormat="0" applyBorder="0" applyAlignment="0" applyProtection="0"/>
    <xf numFmtId="0" fontId="49" fillId="30" borderId="0" applyNumberFormat="0" applyBorder="0" applyAlignment="0" applyProtection="0"/>
    <xf numFmtId="0" fontId="8" fillId="31" borderId="0" applyNumberFormat="0" applyBorder="0" applyAlignment="0" applyProtection="0"/>
    <xf numFmtId="0" fontId="49" fillId="32" borderId="0" applyNumberFormat="0" applyBorder="0" applyAlignment="0" applyProtection="0"/>
    <xf numFmtId="0" fontId="8" fillId="33" borderId="0" applyNumberFormat="0" applyBorder="0" applyAlignment="0" applyProtection="0"/>
    <xf numFmtId="0" fontId="49" fillId="34" borderId="0" applyNumberFormat="0" applyBorder="0" applyAlignment="0" applyProtection="0"/>
    <xf numFmtId="0" fontId="8" fillId="35" borderId="0" applyNumberFormat="0" applyBorder="0" applyAlignment="0" applyProtection="0"/>
    <xf numFmtId="0" fontId="49" fillId="36" borderId="0" applyNumberFormat="0" applyBorder="0" applyAlignment="0" applyProtection="0"/>
    <xf numFmtId="0" fontId="8" fillId="37" borderId="0" applyNumberFormat="0" applyBorder="0" applyAlignment="0" applyProtection="0"/>
    <xf numFmtId="0" fontId="49" fillId="38" borderId="0" applyNumberFormat="0" applyBorder="0" applyAlignment="0" applyProtection="0"/>
    <xf numFmtId="0" fontId="8" fillId="39" borderId="0" applyNumberFormat="0" applyBorder="0" applyAlignment="0" applyProtection="0"/>
    <xf numFmtId="0" fontId="49" fillId="40" borderId="0" applyNumberFormat="0" applyBorder="0" applyAlignment="0" applyProtection="0"/>
    <xf numFmtId="0" fontId="8" fillId="29" borderId="0" applyNumberFormat="0" applyBorder="0" applyAlignment="0" applyProtection="0"/>
    <xf numFmtId="0" fontId="49" fillId="41" borderId="0" applyNumberFormat="0" applyBorder="0" applyAlignment="0" applyProtection="0"/>
    <xf numFmtId="0" fontId="8" fillId="31" borderId="0" applyNumberFormat="0" applyBorder="0" applyAlignment="0" applyProtection="0"/>
    <xf numFmtId="0" fontId="49"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7" fillId="5" borderId="0" applyNumberFormat="0" applyBorder="0" applyAlignment="0" applyProtection="0"/>
    <xf numFmtId="0" fontId="51" fillId="45" borderId="1" applyNumberFormat="0" applyAlignment="0" applyProtection="0"/>
    <xf numFmtId="0" fontId="9" fillId="46" borderId="2" applyNumberFormat="0" applyAlignment="0" applyProtection="0"/>
    <xf numFmtId="0" fontId="9" fillId="46" borderId="2" applyNumberFormat="0" applyAlignment="0" applyProtection="0"/>
    <xf numFmtId="0" fontId="52"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49" borderId="0" applyNumberFormat="0" applyBorder="0" applyAlignment="0" applyProtection="0"/>
    <xf numFmtId="0" fontId="6" fillId="7" borderId="0" applyNumberFormat="0" applyBorder="0" applyAlignment="0" applyProtection="0"/>
    <xf numFmtId="0" fontId="55" fillId="0" borderId="5" applyNumberFormat="0" applyFill="0" applyAlignment="0" applyProtection="0"/>
    <xf numFmtId="0" fontId="12" fillId="0" borderId="6" applyNumberFormat="0" applyFill="0" applyAlignment="0" applyProtection="0"/>
    <xf numFmtId="0" fontId="56" fillId="0" borderId="7" applyNumberFormat="0" applyFill="0" applyAlignment="0" applyProtection="0"/>
    <xf numFmtId="0" fontId="13" fillId="0" borderId="8" applyNumberFormat="0" applyFill="0" applyAlignment="0" applyProtection="0"/>
    <xf numFmtId="0" fontId="57" fillId="0" borderId="9" applyNumberFormat="0" applyFill="0" applyAlignment="0" applyProtection="0"/>
    <xf numFmtId="0" fontId="14" fillId="0" borderId="10"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50" borderId="1" applyNumberFormat="0" applyAlignment="0" applyProtection="0"/>
    <xf numFmtId="0" fontId="15" fillId="13" borderId="2" applyNumberFormat="0" applyAlignment="0" applyProtection="0"/>
    <xf numFmtId="0" fontId="15" fillId="13" borderId="2" applyNumberFormat="0" applyAlignment="0" applyProtection="0"/>
    <xf numFmtId="0" fontId="59" fillId="0" borderId="11" applyNumberFormat="0" applyFill="0" applyAlignment="0" applyProtection="0"/>
    <xf numFmtId="0" fontId="16" fillId="0" borderId="12" applyNumberFormat="0" applyFill="0" applyAlignment="0" applyProtection="0"/>
    <xf numFmtId="0" fontId="60" fillId="51" borderId="0" applyNumberFormat="0" applyBorder="0" applyAlignment="0" applyProtection="0"/>
    <xf numFmtId="0" fontId="17"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18" fillId="46" borderId="16" applyNumberFormat="0" applyAlignment="0" applyProtection="0"/>
    <xf numFmtId="0" fontId="18" fillId="46"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3"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64" fillId="0" borderId="0" applyNumberFormat="0" applyFill="0" applyBorder="0" applyAlignment="0" applyProtection="0"/>
    <xf numFmtId="0" fontId="21"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0" fillId="0" borderId="0" xfId="0" applyAlignment="1">
      <alignment horizontal="left"/>
    </xf>
    <xf numFmtId="164" fontId="65" fillId="0" borderId="0" xfId="70" applyNumberFormat="1" applyFont="1" applyBorder="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horizontal="left" vertical="center" wrapText="1"/>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2" xfId="67"/>
    <cellStyle name="Check Cell" xfId="68"/>
    <cellStyle name="Check Cell 2" xfId="69"/>
    <cellStyle name="Comma" xfId="70"/>
    <cellStyle name="Comma [0]" xfId="71"/>
    <cellStyle name="Currency" xfId="72"/>
    <cellStyle name="Currency [0]" xfId="73"/>
    <cellStyle name="Currency 2" xfId="74"/>
    <cellStyle name="Currency 2 2" xfId="75"/>
    <cellStyle name="Currency 3"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Input" xfId="89"/>
    <cellStyle name="Input 2" xfId="90"/>
    <cellStyle name="Input 2 2" xfId="91"/>
    <cellStyle name="Linked Cell" xfId="92"/>
    <cellStyle name="Linked Cell 2" xfId="93"/>
    <cellStyle name="Neutral" xfId="94"/>
    <cellStyle name="Neutral 2" xfId="95"/>
    <cellStyle name="Normal 2" xfId="96"/>
    <cellStyle name="Normal 2 2" xfId="97"/>
    <cellStyle name="Normal 2 2 2" xfId="98"/>
    <cellStyle name="Normal 3" xfId="99"/>
    <cellStyle name="Normal 3 2" xfId="100"/>
    <cellStyle name="Normal 4" xfId="101"/>
    <cellStyle name="Normal 5" xfId="102"/>
    <cellStyle name="Note" xfId="103"/>
    <cellStyle name="Note 2" xfId="104"/>
    <cellStyle name="Note 2 2" xfId="105"/>
    <cellStyle name="Output" xfId="106"/>
    <cellStyle name="Output 2" xfId="107"/>
    <cellStyle name="Output 2 2" xfId="108"/>
    <cellStyle name="Percent" xfId="109"/>
    <cellStyle name="Title" xfId="110"/>
    <cellStyle name="Title 2" xfId="111"/>
    <cellStyle name="Total" xfId="112"/>
    <cellStyle name="Total 2" xfId="113"/>
    <cellStyle name="Total 2 2" xfId="114"/>
    <cellStyle name="Warning Text" xfId="115"/>
    <cellStyle name="Warning Text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160</xdr:row>
      <xdr:rowOff>0</xdr:rowOff>
    </xdr:from>
    <xdr:ext cx="66675" cy="123825"/>
    <xdr:sp fLocksText="0">
      <xdr:nvSpPr>
        <xdr:cNvPr id="1" name="Text Box 3"/>
        <xdr:cNvSpPr txBox="1">
          <a:spLocks noChangeArrowheads="1"/>
        </xdr:cNvSpPr>
      </xdr:nvSpPr>
      <xdr:spPr>
        <a:xfrm>
          <a:off x="2638425" y="71951850"/>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361950</xdr:colOff>
      <xdr:row>1020</xdr:row>
      <xdr:rowOff>0</xdr:rowOff>
    </xdr:from>
    <xdr:ext cx="66675" cy="123825"/>
    <xdr:sp fLocksText="0">
      <xdr:nvSpPr>
        <xdr:cNvPr id="2" name="Text Box 1"/>
        <xdr:cNvSpPr txBox="1">
          <a:spLocks noChangeArrowheads="1"/>
        </xdr:cNvSpPr>
      </xdr:nvSpPr>
      <xdr:spPr>
        <a:xfrm>
          <a:off x="2638425" y="395201775"/>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361950</xdr:colOff>
      <xdr:row>1120</xdr:row>
      <xdr:rowOff>0</xdr:rowOff>
    </xdr:from>
    <xdr:ext cx="66675" cy="190500"/>
    <xdr:sp fLocksText="0">
      <xdr:nvSpPr>
        <xdr:cNvPr id="3" name="Text Box 3"/>
        <xdr:cNvSpPr txBox="1">
          <a:spLocks noChangeArrowheads="1"/>
        </xdr:cNvSpPr>
      </xdr:nvSpPr>
      <xdr:spPr>
        <a:xfrm>
          <a:off x="2638425" y="440264550"/>
          <a:ext cx="666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361950</xdr:colOff>
      <xdr:row>1011</xdr:row>
      <xdr:rowOff>0</xdr:rowOff>
    </xdr:from>
    <xdr:ext cx="66675" cy="123825"/>
    <xdr:sp fLocksText="0">
      <xdr:nvSpPr>
        <xdr:cNvPr id="4" name="Text Box 1"/>
        <xdr:cNvSpPr txBox="1">
          <a:spLocks noChangeArrowheads="1"/>
        </xdr:cNvSpPr>
      </xdr:nvSpPr>
      <xdr:spPr>
        <a:xfrm>
          <a:off x="2638425" y="391629900"/>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1" name="Table1" displayName="Table1" ref="A1:P1257" totalsRowShown="0">
  <tableColumns count="16">
    <tableColumn id="1" name="RTP ID"/>
    <tableColumn id="2" name="Nominating Agency"/>
    <tableColumn id="3" name="Facility Owner"/>
    <tableColumn id="4" name="Project/Program Name"/>
    <tableColumn id="5" name="Project Start Location"/>
    <tableColumn id="6" name="Project End Location"/>
    <tableColumn id="7" name="Local Functional Classification"/>
    <tableColumn id="8" name="Description"/>
    <tableColumn id="9" name="Estimated Cost ($2014)"/>
    <tableColumn id="10" name="Estimated Cost ($YOE)"/>
    <tableColumn id="11" name="Time Period"/>
    <tableColumn id="12" name="Financial Constrained"/>
    <tableColumn id="13" name="2040 Land Use"/>
    <tableColumn id="14" name="Metro Investment Category"/>
    <tableColumn id="15" name="Subregion"/>
    <tableColumn id="16" name="Sensitive Habitat Area"/>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57"/>
  <sheetViews>
    <sheetView tabSelected="1" view="pageLayout" zoomScale="80" zoomScalePageLayoutView="80" workbookViewId="0" topLeftCell="A85">
      <selection activeCell="J92" sqref="J92:J96"/>
    </sheetView>
  </sheetViews>
  <sheetFormatPr defaultColWidth="1.28515625" defaultRowHeight="15"/>
  <cols>
    <col min="1" max="1" width="7.57421875" style="0" customWidth="1"/>
    <col min="2" max="3" width="13.28125" style="0" customWidth="1"/>
    <col min="4" max="4" width="20.8515625" style="4" customWidth="1"/>
    <col min="5" max="6" width="12.8515625" style="0" customWidth="1"/>
    <col min="7" max="7" width="14.140625" style="0" customWidth="1"/>
    <col min="8" max="8" width="57.28125" style="0" customWidth="1"/>
    <col min="9" max="9" width="11.57421875" style="0" customWidth="1"/>
    <col min="10" max="10" width="11.7109375" style="0" customWidth="1"/>
    <col min="11" max="11" width="11.28125" style="0" customWidth="1"/>
    <col min="12" max="12" width="12.421875" style="0" customWidth="1"/>
    <col min="13" max="13" width="11.28125" style="0" customWidth="1"/>
    <col min="14" max="14" width="12.140625" style="0" customWidth="1"/>
    <col min="15" max="15" width="10.8515625" style="0" customWidth="1"/>
    <col min="16" max="16" width="9.57421875" style="0" customWidth="1"/>
  </cols>
  <sheetData>
    <row r="1" spans="1:16" s="1" customFormat="1" ht="42" customHeight="1">
      <c r="A1" s="6" t="s">
        <v>3250</v>
      </c>
      <c r="B1" s="6" t="s">
        <v>0</v>
      </c>
      <c r="C1" s="6" t="s">
        <v>3257</v>
      </c>
      <c r="D1" s="6" t="s">
        <v>1</v>
      </c>
      <c r="E1" s="6" t="s">
        <v>6</v>
      </c>
      <c r="F1" s="6" t="s">
        <v>5</v>
      </c>
      <c r="G1" s="6" t="s">
        <v>3690</v>
      </c>
      <c r="H1" s="6" t="s">
        <v>2</v>
      </c>
      <c r="I1" s="6" t="s">
        <v>3</v>
      </c>
      <c r="J1" s="6" t="s">
        <v>3472</v>
      </c>
      <c r="K1" s="6" t="s">
        <v>4</v>
      </c>
      <c r="L1" s="6" t="s">
        <v>1042</v>
      </c>
      <c r="M1" s="6" t="s">
        <v>3473</v>
      </c>
      <c r="N1" s="6" t="s">
        <v>1043</v>
      </c>
      <c r="O1" s="6" t="s">
        <v>1044</v>
      </c>
      <c r="P1" s="6" t="s">
        <v>1045</v>
      </c>
    </row>
    <row r="2" spans="1:16" ht="45">
      <c r="A2" s="2">
        <v>10000</v>
      </c>
      <c r="B2" s="2" t="s">
        <v>1817</v>
      </c>
      <c r="C2" s="2" t="s">
        <v>1929</v>
      </c>
      <c r="D2" s="3" t="s">
        <v>2451</v>
      </c>
      <c r="E2" s="2" t="s">
        <v>1930</v>
      </c>
      <c r="F2" s="2"/>
      <c r="G2" s="2" t="s">
        <v>3477</v>
      </c>
      <c r="H2" s="3" t="s">
        <v>2455</v>
      </c>
      <c r="I2" s="5">
        <v>20000000</v>
      </c>
      <c r="J2" s="5">
        <f>I2*2.772</f>
        <v>55439999.99999999</v>
      </c>
      <c r="K2" s="2" t="s">
        <v>42</v>
      </c>
      <c r="L2" s="2" t="s">
        <v>141</v>
      </c>
      <c r="M2" s="2" t="s">
        <v>3479</v>
      </c>
      <c r="N2" s="2" t="s">
        <v>2459</v>
      </c>
      <c r="O2" s="2" t="s">
        <v>1817</v>
      </c>
      <c r="P2" s="2"/>
    </row>
    <row r="3" spans="1:16" ht="33.75">
      <c r="A3" s="2">
        <v>10001</v>
      </c>
      <c r="B3" s="2" t="s">
        <v>1817</v>
      </c>
      <c r="C3" s="2" t="s">
        <v>138</v>
      </c>
      <c r="D3" s="3" t="s">
        <v>1931</v>
      </c>
      <c r="E3" s="2" t="s">
        <v>1932</v>
      </c>
      <c r="F3" s="2" t="s">
        <v>1835</v>
      </c>
      <c r="G3" s="2" t="s">
        <v>3475</v>
      </c>
      <c r="H3" s="3" t="s">
        <v>1933</v>
      </c>
      <c r="I3" s="5">
        <v>9800000</v>
      </c>
      <c r="J3" s="5">
        <f>I3*2.026</f>
        <v>19854799.999999996</v>
      </c>
      <c r="K3" s="2" t="s">
        <v>42</v>
      </c>
      <c r="L3" s="2" t="s">
        <v>141</v>
      </c>
      <c r="M3" s="2" t="s">
        <v>3488</v>
      </c>
      <c r="N3" s="2" t="s">
        <v>2459</v>
      </c>
      <c r="O3" s="2" t="s">
        <v>1817</v>
      </c>
      <c r="P3" s="2"/>
    </row>
    <row r="4" spans="1:16" ht="22.5">
      <c r="A4" s="2">
        <v>10002</v>
      </c>
      <c r="B4" s="2" t="s">
        <v>1817</v>
      </c>
      <c r="C4" s="2" t="s">
        <v>1817</v>
      </c>
      <c r="D4" s="3" t="s">
        <v>1885</v>
      </c>
      <c r="E4" s="2" t="s">
        <v>3216</v>
      </c>
      <c r="F4" s="2" t="s">
        <v>1818</v>
      </c>
      <c r="G4" s="2" t="s">
        <v>3475</v>
      </c>
      <c r="H4" s="3" t="s">
        <v>1886</v>
      </c>
      <c r="I4" s="5">
        <v>13770000</v>
      </c>
      <c r="J4" s="5">
        <f>I4*1.48</f>
        <v>20379600</v>
      </c>
      <c r="K4" s="2" t="s">
        <v>30</v>
      </c>
      <c r="L4" s="2" t="s">
        <v>141</v>
      </c>
      <c r="M4" s="2" t="s">
        <v>3500</v>
      </c>
      <c r="N4" s="2" t="s">
        <v>2459</v>
      </c>
      <c r="O4" s="2" t="s">
        <v>1817</v>
      </c>
      <c r="P4" s="2" t="s">
        <v>141</v>
      </c>
    </row>
    <row r="5" spans="1:16" ht="22.5">
      <c r="A5" s="2">
        <v>10003</v>
      </c>
      <c r="B5" s="2" t="s">
        <v>1817</v>
      </c>
      <c r="C5" s="2" t="s">
        <v>1887</v>
      </c>
      <c r="D5" s="3" t="s">
        <v>1888</v>
      </c>
      <c r="E5" s="2" t="s">
        <v>1847</v>
      </c>
      <c r="F5" s="2" t="s">
        <v>1889</v>
      </c>
      <c r="G5" s="2" t="s">
        <v>3477</v>
      </c>
      <c r="H5" s="3" t="s">
        <v>1890</v>
      </c>
      <c r="I5" s="5">
        <v>20000000</v>
      </c>
      <c r="J5" s="5">
        <f>I5*1.48</f>
        <v>29600000</v>
      </c>
      <c r="K5" s="2" t="s">
        <v>30</v>
      </c>
      <c r="L5" s="2" t="s">
        <v>141</v>
      </c>
      <c r="M5" s="2" t="s">
        <v>3479</v>
      </c>
      <c r="N5" s="2" t="s">
        <v>2458</v>
      </c>
      <c r="O5" s="2" t="s">
        <v>1817</v>
      </c>
      <c r="P5" s="2"/>
    </row>
    <row r="6" spans="1:16" ht="33.75">
      <c r="A6" s="2">
        <v>10004</v>
      </c>
      <c r="B6" s="2" t="s">
        <v>1817</v>
      </c>
      <c r="C6" s="2" t="s">
        <v>1817</v>
      </c>
      <c r="D6" s="3" t="s">
        <v>1891</v>
      </c>
      <c r="E6" s="2" t="s">
        <v>1818</v>
      </c>
      <c r="F6" s="2" t="s">
        <v>1892</v>
      </c>
      <c r="G6" s="2" t="s">
        <v>3480</v>
      </c>
      <c r="H6" s="3" t="s">
        <v>2452</v>
      </c>
      <c r="I6" s="5">
        <v>7340000</v>
      </c>
      <c r="J6" s="5">
        <f>I6*1.48</f>
        <v>10863200</v>
      </c>
      <c r="K6" s="2" t="s">
        <v>30</v>
      </c>
      <c r="L6" s="2" t="s">
        <v>141</v>
      </c>
      <c r="M6" s="2" t="s">
        <v>3488</v>
      </c>
      <c r="N6" s="2" t="s">
        <v>2459</v>
      </c>
      <c r="O6" s="2" t="s">
        <v>1817</v>
      </c>
      <c r="P6" s="2"/>
    </row>
    <row r="7" spans="1:16" ht="22.5">
      <c r="A7" s="2">
        <v>10005</v>
      </c>
      <c r="B7" s="2" t="s">
        <v>1817</v>
      </c>
      <c r="C7" s="2" t="s">
        <v>1817</v>
      </c>
      <c r="D7" s="3" t="s">
        <v>1836</v>
      </c>
      <c r="E7" s="2" t="s">
        <v>1818</v>
      </c>
      <c r="F7" s="2" t="s">
        <v>1837</v>
      </c>
      <c r="G7" s="2" t="s">
        <v>3475</v>
      </c>
      <c r="H7" s="3" t="s">
        <v>1838</v>
      </c>
      <c r="I7" s="5">
        <v>6200000</v>
      </c>
      <c r="J7" s="5">
        <f>I7*1.125</f>
        <v>6975000</v>
      </c>
      <c r="K7" s="2" t="s">
        <v>12</v>
      </c>
      <c r="L7" s="2" t="s">
        <v>141</v>
      </c>
      <c r="M7" s="2" t="s">
        <v>3479</v>
      </c>
      <c r="N7" s="2" t="s">
        <v>2459</v>
      </c>
      <c r="O7" s="2" t="s">
        <v>1817</v>
      </c>
      <c r="P7" s="2"/>
    </row>
    <row r="8" spans="1:16" ht="22.5">
      <c r="A8" s="2">
        <v>10008</v>
      </c>
      <c r="B8" s="2" t="s">
        <v>1817</v>
      </c>
      <c r="C8" s="2" t="s">
        <v>1817</v>
      </c>
      <c r="D8" s="3" t="s">
        <v>2054</v>
      </c>
      <c r="E8" s="2" t="s">
        <v>2055</v>
      </c>
      <c r="F8" s="2" t="s">
        <v>2056</v>
      </c>
      <c r="G8" s="2" t="s">
        <v>3486</v>
      </c>
      <c r="H8" s="3" t="s">
        <v>2057</v>
      </c>
      <c r="I8" s="5">
        <v>17400000</v>
      </c>
      <c r="J8" s="5">
        <f>I8*2.772</f>
        <v>48232800</v>
      </c>
      <c r="K8" s="2" t="s">
        <v>170</v>
      </c>
      <c r="L8" s="2"/>
      <c r="M8" s="2" t="s">
        <v>3488</v>
      </c>
      <c r="N8" s="2" t="s">
        <v>2459</v>
      </c>
      <c r="O8" s="2" t="s">
        <v>1817</v>
      </c>
      <c r="P8" s="2"/>
    </row>
    <row r="9" spans="1:16" ht="22.5">
      <c r="A9" s="2">
        <v>10009</v>
      </c>
      <c r="B9" s="2" t="s">
        <v>1817</v>
      </c>
      <c r="C9" s="2" t="s">
        <v>1817</v>
      </c>
      <c r="D9" s="3" t="s">
        <v>2005</v>
      </c>
      <c r="E9" s="2" t="s">
        <v>2006</v>
      </c>
      <c r="F9" s="2" t="s">
        <v>2007</v>
      </c>
      <c r="G9" s="2" t="s">
        <v>3486</v>
      </c>
      <c r="H9" s="3" t="s">
        <v>2008</v>
      </c>
      <c r="I9" s="5">
        <v>4000000</v>
      </c>
      <c r="J9" s="5">
        <f>I9*2.772</f>
        <v>11088000</v>
      </c>
      <c r="K9" s="2" t="s">
        <v>154</v>
      </c>
      <c r="L9" s="2" t="s">
        <v>141</v>
      </c>
      <c r="M9" s="2" t="s">
        <v>3488</v>
      </c>
      <c r="N9" s="2" t="s">
        <v>2458</v>
      </c>
      <c r="O9" s="2" t="s">
        <v>1817</v>
      </c>
      <c r="P9" s="2"/>
    </row>
    <row r="10" spans="1:16" ht="22.5">
      <c r="A10" s="2">
        <v>10011</v>
      </c>
      <c r="B10" s="2" t="s">
        <v>1817</v>
      </c>
      <c r="C10" s="2" t="s">
        <v>1817</v>
      </c>
      <c r="D10" s="3" t="s">
        <v>1893</v>
      </c>
      <c r="E10" s="2" t="s">
        <v>1894</v>
      </c>
      <c r="F10" s="2" t="s">
        <v>1895</v>
      </c>
      <c r="G10" s="2" t="s">
        <v>3475</v>
      </c>
      <c r="H10" s="3" t="s">
        <v>2453</v>
      </c>
      <c r="I10" s="5">
        <v>1840000</v>
      </c>
      <c r="J10" s="5">
        <f>I10*1.48</f>
        <v>2723200</v>
      </c>
      <c r="K10" s="2" t="s">
        <v>30</v>
      </c>
      <c r="L10" s="2" t="s">
        <v>141</v>
      </c>
      <c r="M10" s="2" t="s">
        <v>3499</v>
      </c>
      <c r="N10" s="2" t="s">
        <v>2459</v>
      </c>
      <c r="O10" s="2" t="s">
        <v>1817</v>
      </c>
      <c r="P10" s="2"/>
    </row>
    <row r="11" spans="1:16" ht="45">
      <c r="A11" s="2">
        <v>10013</v>
      </c>
      <c r="B11" s="2" t="s">
        <v>1817</v>
      </c>
      <c r="C11" s="2" t="s">
        <v>1817</v>
      </c>
      <c r="D11" s="3" t="s">
        <v>1896</v>
      </c>
      <c r="E11" s="2" t="s">
        <v>1818</v>
      </c>
      <c r="F11" s="2" t="s">
        <v>1837</v>
      </c>
      <c r="G11" s="2" t="s">
        <v>3480</v>
      </c>
      <c r="H11" s="3" t="s">
        <v>1897</v>
      </c>
      <c r="I11" s="5">
        <v>3700000</v>
      </c>
      <c r="J11" s="5">
        <f>I11*1.48</f>
        <v>5476000</v>
      </c>
      <c r="K11" s="2" t="s">
        <v>30</v>
      </c>
      <c r="L11" s="2" t="s">
        <v>141</v>
      </c>
      <c r="M11" s="2" t="s">
        <v>3488</v>
      </c>
      <c r="N11" s="2" t="s">
        <v>2459</v>
      </c>
      <c r="O11" s="2" t="s">
        <v>1817</v>
      </c>
      <c r="P11" s="2"/>
    </row>
    <row r="12" spans="1:16" ht="22.5">
      <c r="A12" s="2">
        <v>10014</v>
      </c>
      <c r="B12" s="2" t="s">
        <v>1817</v>
      </c>
      <c r="C12" s="2" t="s">
        <v>138</v>
      </c>
      <c r="D12" s="3" t="s">
        <v>1918</v>
      </c>
      <c r="E12" s="2" t="s">
        <v>1919</v>
      </c>
      <c r="F12" s="2" t="s">
        <v>1852</v>
      </c>
      <c r="G12" s="2" t="s">
        <v>3477</v>
      </c>
      <c r="H12" s="3" t="s">
        <v>1920</v>
      </c>
      <c r="I12" s="5">
        <v>13600000</v>
      </c>
      <c r="J12" s="5">
        <f>I12*1.48</f>
        <v>20128000</v>
      </c>
      <c r="K12" s="2" t="s">
        <v>3221</v>
      </c>
      <c r="L12" s="2" t="s">
        <v>141</v>
      </c>
      <c r="M12" s="2" t="s">
        <v>3479</v>
      </c>
      <c r="N12" s="2" t="s">
        <v>2458</v>
      </c>
      <c r="O12" s="2" t="s">
        <v>1817</v>
      </c>
      <c r="P12" s="2"/>
    </row>
    <row r="13" spans="1:16" ht="22.5">
      <c r="A13" s="2">
        <v>10016</v>
      </c>
      <c r="B13" s="2" t="s">
        <v>1817</v>
      </c>
      <c r="C13" s="2" t="s">
        <v>1817</v>
      </c>
      <c r="D13" s="3" t="s">
        <v>2058</v>
      </c>
      <c r="E13" s="2" t="s">
        <v>2006</v>
      </c>
      <c r="F13" s="2" t="s">
        <v>2056</v>
      </c>
      <c r="G13" s="2" t="s">
        <v>3524</v>
      </c>
      <c r="H13" s="3" t="s">
        <v>2059</v>
      </c>
      <c r="I13" s="5">
        <v>22490000</v>
      </c>
      <c r="J13" s="5">
        <f>I13*2.772</f>
        <v>62342279.99999999</v>
      </c>
      <c r="K13" s="2" t="s">
        <v>170</v>
      </c>
      <c r="L13" s="2"/>
      <c r="M13" s="2" t="s">
        <v>3488</v>
      </c>
      <c r="N13" s="2" t="s">
        <v>2459</v>
      </c>
      <c r="O13" s="2" t="s">
        <v>1817</v>
      </c>
      <c r="P13" s="2"/>
    </row>
    <row r="14" spans="1:16" ht="33.75">
      <c r="A14" s="2">
        <v>10017</v>
      </c>
      <c r="B14" s="2" t="s">
        <v>1817</v>
      </c>
      <c r="C14" s="2" t="s">
        <v>1817</v>
      </c>
      <c r="D14" s="3" t="s">
        <v>1898</v>
      </c>
      <c r="E14" s="2" t="s">
        <v>1899</v>
      </c>
      <c r="F14" s="2" t="s">
        <v>1835</v>
      </c>
      <c r="G14" s="2" t="s">
        <v>170</v>
      </c>
      <c r="H14" s="3" t="s">
        <v>1900</v>
      </c>
      <c r="I14" s="5">
        <v>5775000</v>
      </c>
      <c r="J14" s="5">
        <f>I14*1.48</f>
        <v>8547000</v>
      </c>
      <c r="K14" s="2" t="s">
        <v>30</v>
      </c>
      <c r="L14" s="2" t="s">
        <v>141</v>
      </c>
      <c r="M14" s="2" t="s">
        <v>3479</v>
      </c>
      <c r="N14" s="2" t="s">
        <v>2458</v>
      </c>
      <c r="O14" s="2" t="s">
        <v>1817</v>
      </c>
      <c r="P14" s="2"/>
    </row>
    <row r="15" spans="1:16" ht="22.5">
      <c r="A15" s="2">
        <v>10018</v>
      </c>
      <c r="B15" s="2" t="s">
        <v>1817</v>
      </c>
      <c r="C15" s="2" t="s">
        <v>138</v>
      </c>
      <c r="D15" s="3" t="s">
        <v>1851</v>
      </c>
      <c r="E15" s="2" t="s">
        <v>1852</v>
      </c>
      <c r="F15" s="2" t="s">
        <v>1839</v>
      </c>
      <c r="G15" s="2" t="s">
        <v>3477</v>
      </c>
      <c r="H15" s="3" t="s">
        <v>1188</v>
      </c>
      <c r="I15" s="5">
        <v>5400000</v>
      </c>
      <c r="J15" s="5">
        <f>I15*1.125</f>
        <v>6075000</v>
      </c>
      <c r="K15" s="2" t="s">
        <v>3509</v>
      </c>
      <c r="L15" s="2" t="s">
        <v>141</v>
      </c>
      <c r="M15" s="2" t="s">
        <v>3479</v>
      </c>
      <c r="N15" s="2" t="s">
        <v>2459</v>
      </c>
      <c r="O15" s="2" t="s">
        <v>1817</v>
      </c>
      <c r="P15" s="2"/>
    </row>
    <row r="16" spans="1:16" ht="45">
      <c r="A16" s="2">
        <v>10019</v>
      </c>
      <c r="B16" s="2" t="s">
        <v>1817</v>
      </c>
      <c r="C16" s="2" t="s">
        <v>1817</v>
      </c>
      <c r="D16" s="3" t="s">
        <v>1853</v>
      </c>
      <c r="E16" s="2" t="s">
        <v>1818</v>
      </c>
      <c r="F16" s="2" t="s">
        <v>1854</v>
      </c>
      <c r="G16" s="2" t="s">
        <v>190</v>
      </c>
      <c r="H16" s="3" t="s">
        <v>1855</v>
      </c>
      <c r="I16" s="5">
        <v>2000000</v>
      </c>
      <c r="J16" s="5">
        <f>I16*1.125</f>
        <v>2250000</v>
      </c>
      <c r="K16" s="2" t="s">
        <v>3509</v>
      </c>
      <c r="L16" s="2" t="s">
        <v>141</v>
      </c>
      <c r="M16" s="2" t="s">
        <v>3479</v>
      </c>
      <c r="N16" s="2" t="s">
        <v>2458</v>
      </c>
      <c r="O16" s="2" t="s">
        <v>1817</v>
      </c>
      <c r="P16" s="2"/>
    </row>
    <row r="17" spans="1:16" ht="45">
      <c r="A17" s="2">
        <v>10020</v>
      </c>
      <c r="B17" s="2" t="s">
        <v>1817</v>
      </c>
      <c r="C17" s="2" t="s">
        <v>1817</v>
      </c>
      <c r="D17" s="3" t="s">
        <v>2049</v>
      </c>
      <c r="E17" s="2" t="s">
        <v>2050</v>
      </c>
      <c r="F17" s="2" t="s">
        <v>1835</v>
      </c>
      <c r="G17" s="2" t="s">
        <v>190</v>
      </c>
      <c r="H17" s="3" t="s">
        <v>2051</v>
      </c>
      <c r="I17" s="5">
        <v>21300000</v>
      </c>
      <c r="J17" s="5">
        <f>I17*2.772</f>
        <v>59043599.99999999</v>
      </c>
      <c r="K17" s="2" t="s">
        <v>1741</v>
      </c>
      <c r="L17" s="2" t="s">
        <v>141</v>
      </c>
      <c r="M17" s="2" t="s">
        <v>522</v>
      </c>
      <c r="N17" s="2" t="s">
        <v>2460</v>
      </c>
      <c r="O17" s="2" t="s">
        <v>1817</v>
      </c>
      <c r="P17" s="2"/>
    </row>
    <row r="18" spans="1:16" ht="22.5">
      <c r="A18" s="2">
        <v>10022</v>
      </c>
      <c r="B18" s="2" t="s">
        <v>1817</v>
      </c>
      <c r="C18" s="2" t="s">
        <v>1817</v>
      </c>
      <c r="D18" s="3" t="s">
        <v>1921</v>
      </c>
      <c r="E18" s="2" t="s">
        <v>1922</v>
      </c>
      <c r="F18" s="2" t="s">
        <v>1820</v>
      </c>
      <c r="G18" s="2" t="s">
        <v>3475</v>
      </c>
      <c r="H18" s="3" t="s">
        <v>2454</v>
      </c>
      <c r="I18" s="5">
        <v>660000</v>
      </c>
      <c r="J18" s="5">
        <f>I18*1.48</f>
        <v>976800</v>
      </c>
      <c r="K18" s="2" t="s">
        <v>3221</v>
      </c>
      <c r="L18" s="2" t="s">
        <v>141</v>
      </c>
      <c r="M18" s="2" t="s">
        <v>3500</v>
      </c>
      <c r="N18" s="2" t="s">
        <v>2458</v>
      </c>
      <c r="O18" s="2" t="s">
        <v>1817</v>
      </c>
      <c r="P18" s="2"/>
    </row>
    <row r="19" spans="1:16" ht="22.5">
      <c r="A19" s="2">
        <v>10023</v>
      </c>
      <c r="B19" s="2" t="s">
        <v>1817</v>
      </c>
      <c r="C19" s="2" t="s">
        <v>1817</v>
      </c>
      <c r="D19" s="3" t="s">
        <v>2060</v>
      </c>
      <c r="E19" s="2" t="s">
        <v>1819</v>
      </c>
      <c r="F19" s="2" t="s">
        <v>2061</v>
      </c>
      <c r="G19" s="2" t="s">
        <v>3475</v>
      </c>
      <c r="H19" s="3" t="s">
        <v>2062</v>
      </c>
      <c r="I19" s="5">
        <v>52800000</v>
      </c>
      <c r="J19" s="5">
        <f>I19*2.772</f>
        <v>146361600</v>
      </c>
      <c r="K19" s="2" t="s">
        <v>170</v>
      </c>
      <c r="L19" s="2"/>
      <c r="M19" s="2" t="s">
        <v>3500</v>
      </c>
      <c r="N19" s="2" t="s">
        <v>2459</v>
      </c>
      <c r="O19" s="2" t="s">
        <v>1817</v>
      </c>
      <c r="P19" s="2"/>
    </row>
    <row r="20" spans="1:16" ht="22.5">
      <c r="A20" s="2">
        <v>10024</v>
      </c>
      <c r="B20" s="2" t="s">
        <v>1817</v>
      </c>
      <c r="C20" s="2" t="s">
        <v>138</v>
      </c>
      <c r="D20" s="3" t="s">
        <v>1856</v>
      </c>
      <c r="E20" s="2" t="s">
        <v>1826</v>
      </c>
      <c r="F20" s="2" t="s">
        <v>1857</v>
      </c>
      <c r="G20" s="2" t="s">
        <v>3477</v>
      </c>
      <c r="H20" s="3" t="s">
        <v>1858</v>
      </c>
      <c r="I20" s="5">
        <v>42600000</v>
      </c>
      <c r="J20" s="5">
        <f>I20*1.125</f>
        <v>47925000</v>
      </c>
      <c r="K20" s="2" t="s">
        <v>12</v>
      </c>
      <c r="L20" s="2" t="s">
        <v>141</v>
      </c>
      <c r="M20" s="2" t="s">
        <v>3474</v>
      </c>
      <c r="N20" s="2" t="s">
        <v>2458</v>
      </c>
      <c r="O20" s="2" t="s">
        <v>1817</v>
      </c>
      <c r="P20" s="2"/>
    </row>
    <row r="21" spans="1:16" ht="33.75">
      <c r="A21" s="2">
        <v>10025</v>
      </c>
      <c r="B21" s="2" t="s">
        <v>1829</v>
      </c>
      <c r="C21" s="2" t="s">
        <v>1817</v>
      </c>
      <c r="D21" s="3" t="s">
        <v>1923</v>
      </c>
      <c r="E21" s="2" t="s">
        <v>1924</v>
      </c>
      <c r="F21" s="2" t="s">
        <v>1834</v>
      </c>
      <c r="G21" s="2" t="s">
        <v>3475</v>
      </c>
      <c r="H21" s="3" t="s">
        <v>1925</v>
      </c>
      <c r="I21" s="5">
        <v>5800000</v>
      </c>
      <c r="J21" s="5">
        <f>I21*1.48</f>
        <v>8584000</v>
      </c>
      <c r="K21" s="2" t="s">
        <v>3221</v>
      </c>
      <c r="L21" s="2" t="s">
        <v>141</v>
      </c>
      <c r="M21" s="2" t="s">
        <v>3500</v>
      </c>
      <c r="N21" s="2" t="s">
        <v>2459</v>
      </c>
      <c r="O21" s="2" t="s">
        <v>1817</v>
      </c>
      <c r="P21" s="2"/>
    </row>
    <row r="22" spans="1:16" ht="33.75">
      <c r="A22" s="2">
        <v>10026</v>
      </c>
      <c r="B22" s="2" t="s">
        <v>1829</v>
      </c>
      <c r="C22" s="2" t="s">
        <v>1817</v>
      </c>
      <c r="D22" s="3" t="s">
        <v>1934</v>
      </c>
      <c r="E22" s="2" t="s">
        <v>1834</v>
      </c>
      <c r="F22" s="2" t="s">
        <v>1935</v>
      </c>
      <c r="G22" s="2" t="s">
        <v>3475</v>
      </c>
      <c r="H22" s="3" t="s">
        <v>1936</v>
      </c>
      <c r="I22" s="5">
        <v>12920000</v>
      </c>
      <c r="J22" s="5">
        <f>I22*2.026</f>
        <v>26175919.999999996</v>
      </c>
      <c r="K22" s="2" t="s">
        <v>42</v>
      </c>
      <c r="L22" s="2" t="s">
        <v>141</v>
      </c>
      <c r="M22" s="2" t="s">
        <v>3500</v>
      </c>
      <c r="N22" s="2" t="s">
        <v>2459</v>
      </c>
      <c r="O22" s="2" t="s">
        <v>1817</v>
      </c>
      <c r="P22" s="2"/>
    </row>
    <row r="23" spans="1:16" ht="33.75">
      <c r="A23" s="2">
        <v>10029</v>
      </c>
      <c r="B23" s="2" t="s">
        <v>1817</v>
      </c>
      <c r="C23" s="2" t="s">
        <v>1817</v>
      </c>
      <c r="D23" s="3" t="s">
        <v>1901</v>
      </c>
      <c r="E23" s="2" t="s">
        <v>743</v>
      </c>
      <c r="F23" s="2" t="s">
        <v>1902</v>
      </c>
      <c r="G23" s="2" t="s">
        <v>3475</v>
      </c>
      <c r="H23" s="3" t="s">
        <v>3391</v>
      </c>
      <c r="I23" s="5">
        <v>8400000</v>
      </c>
      <c r="J23" s="5">
        <f>I23*1.48</f>
        <v>12432000</v>
      </c>
      <c r="K23" s="2" t="s">
        <v>30</v>
      </c>
      <c r="L23" s="2" t="s">
        <v>141</v>
      </c>
      <c r="M23" s="2" t="s">
        <v>3560</v>
      </c>
      <c r="N23" s="2" t="s">
        <v>2459</v>
      </c>
      <c r="O23" s="2" t="s">
        <v>1817</v>
      </c>
      <c r="P23" s="2" t="s">
        <v>141</v>
      </c>
    </row>
    <row r="24" spans="1:16" ht="33.75">
      <c r="A24" s="2">
        <v>10030</v>
      </c>
      <c r="B24" s="2" t="s">
        <v>1817</v>
      </c>
      <c r="C24" s="2" t="s">
        <v>1817</v>
      </c>
      <c r="D24" s="3" t="s">
        <v>2063</v>
      </c>
      <c r="E24" s="2" t="s">
        <v>743</v>
      </c>
      <c r="F24" s="2" t="s">
        <v>2064</v>
      </c>
      <c r="G24" s="2" t="s">
        <v>3535</v>
      </c>
      <c r="H24" s="3" t="s">
        <v>3392</v>
      </c>
      <c r="I24" s="5">
        <v>21500000</v>
      </c>
      <c r="J24" s="5">
        <f>I24*2.772</f>
        <v>59597999.99999999</v>
      </c>
      <c r="K24" s="2" t="s">
        <v>170</v>
      </c>
      <c r="L24" s="2"/>
      <c r="M24" s="2" t="s">
        <v>3499</v>
      </c>
      <c r="N24" s="2" t="s">
        <v>2459</v>
      </c>
      <c r="O24" s="2" t="s">
        <v>1817</v>
      </c>
      <c r="P24" s="2"/>
    </row>
    <row r="25" spans="1:16" ht="33.75">
      <c r="A25" s="2">
        <v>10033</v>
      </c>
      <c r="B25" s="2" t="s">
        <v>1822</v>
      </c>
      <c r="C25" s="2" t="s">
        <v>1822</v>
      </c>
      <c r="D25" s="3" t="s">
        <v>2081</v>
      </c>
      <c r="E25" s="2" t="s">
        <v>1322</v>
      </c>
      <c r="F25" s="2" t="s">
        <v>1632</v>
      </c>
      <c r="G25" s="2" t="s">
        <v>3477</v>
      </c>
      <c r="H25" s="3" t="s">
        <v>2082</v>
      </c>
      <c r="I25" s="5">
        <v>37480000</v>
      </c>
      <c r="J25" s="5">
        <f>I25*1.48</f>
        <v>55470400</v>
      </c>
      <c r="K25" s="2" t="s">
        <v>30</v>
      </c>
      <c r="L25" s="2" t="s">
        <v>141</v>
      </c>
      <c r="M25" s="2"/>
      <c r="N25" s="2" t="s">
        <v>2459</v>
      </c>
      <c r="O25" s="2" t="s">
        <v>1817</v>
      </c>
      <c r="P25" s="2" t="s">
        <v>141</v>
      </c>
    </row>
    <row r="26" spans="1:16" ht="22.5">
      <c r="A26" s="2">
        <v>10035</v>
      </c>
      <c r="B26" s="2" t="s">
        <v>1823</v>
      </c>
      <c r="C26" s="2" t="s">
        <v>1817</v>
      </c>
      <c r="D26" s="3" t="s">
        <v>2093</v>
      </c>
      <c r="E26" s="2" t="s">
        <v>1522</v>
      </c>
      <c r="F26" s="2" t="s">
        <v>2094</v>
      </c>
      <c r="G26" s="2" t="s">
        <v>3475</v>
      </c>
      <c r="H26" s="3" t="s">
        <v>2095</v>
      </c>
      <c r="I26" s="5">
        <v>5900000</v>
      </c>
      <c r="J26" s="5">
        <f>I26*2.772</f>
        <v>16354799.999999998</v>
      </c>
      <c r="K26" s="2" t="s">
        <v>154</v>
      </c>
      <c r="L26" s="2" t="s">
        <v>141</v>
      </c>
      <c r="M26" s="2"/>
      <c r="N26" s="2" t="s">
        <v>2459</v>
      </c>
      <c r="O26" s="2" t="s">
        <v>1817</v>
      </c>
      <c r="P26" s="2" t="s">
        <v>141</v>
      </c>
    </row>
    <row r="27" spans="1:16" ht="22.5">
      <c r="A27" s="2">
        <v>10036</v>
      </c>
      <c r="B27" s="2" t="s">
        <v>2102</v>
      </c>
      <c r="C27" s="2" t="s">
        <v>1817</v>
      </c>
      <c r="D27" s="3" t="s">
        <v>2136</v>
      </c>
      <c r="E27" s="2" t="s">
        <v>2121</v>
      </c>
      <c r="F27" s="2" t="s">
        <v>2137</v>
      </c>
      <c r="G27" s="2" t="s">
        <v>3486</v>
      </c>
      <c r="H27" s="3" t="s">
        <v>2111</v>
      </c>
      <c r="I27" s="5">
        <v>7700000</v>
      </c>
      <c r="J27" s="5">
        <f>I27*1.48</f>
        <v>11396000</v>
      </c>
      <c r="K27" s="2" t="s">
        <v>30</v>
      </c>
      <c r="L27" s="2"/>
      <c r="M27" s="2" t="s">
        <v>3499</v>
      </c>
      <c r="N27" s="2" t="s">
        <v>2459</v>
      </c>
      <c r="O27" s="2" t="s">
        <v>1817</v>
      </c>
      <c r="P27" s="2"/>
    </row>
    <row r="28" spans="1:16" ht="22.5">
      <c r="A28" s="2">
        <v>10037</v>
      </c>
      <c r="B28" s="2" t="s">
        <v>2102</v>
      </c>
      <c r="C28" s="2" t="s">
        <v>1817</v>
      </c>
      <c r="D28" s="3" t="s">
        <v>2108</v>
      </c>
      <c r="E28" s="2" t="s">
        <v>2109</v>
      </c>
      <c r="F28" s="2" t="s">
        <v>2110</v>
      </c>
      <c r="G28" s="2" t="s">
        <v>3486</v>
      </c>
      <c r="H28" s="3" t="s">
        <v>2111</v>
      </c>
      <c r="I28" s="5">
        <v>2600000</v>
      </c>
      <c r="J28" s="5">
        <f>I28*1.48</f>
        <v>3848000</v>
      </c>
      <c r="K28" s="2" t="s">
        <v>30</v>
      </c>
      <c r="L28" s="2" t="s">
        <v>141</v>
      </c>
      <c r="M28" s="2" t="s">
        <v>3499</v>
      </c>
      <c r="N28" s="2" t="s">
        <v>2459</v>
      </c>
      <c r="O28" s="2" t="s">
        <v>1817</v>
      </c>
      <c r="P28" s="2" t="s">
        <v>141</v>
      </c>
    </row>
    <row r="29" spans="1:16" ht="33.75">
      <c r="A29" s="2">
        <v>10038</v>
      </c>
      <c r="B29" s="2" t="s">
        <v>1823</v>
      </c>
      <c r="C29" s="2" t="s">
        <v>1817</v>
      </c>
      <c r="D29" s="3" t="s">
        <v>2099</v>
      </c>
      <c r="E29" s="2" t="s">
        <v>2101</v>
      </c>
      <c r="F29" s="2" t="s">
        <v>1895</v>
      </c>
      <c r="G29" s="2" t="s">
        <v>3486</v>
      </c>
      <c r="H29" s="3" t="s">
        <v>2100</v>
      </c>
      <c r="I29" s="5">
        <v>30000000</v>
      </c>
      <c r="J29" s="5">
        <f>I29*2.772</f>
        <v>83160000</v>
      </c>
      <c r="K29" s="2" t="s">
        <v>2098</v>
      </c>
      <c r="L29" s="2"/>
      <c r="M29" s="2" t="s">
        <v>3506</v>
      </c>
      <c r="N29" s="2" t="s">
        <v>2459</v>
      </c>
      <c r="O29" s="2" t="s">
        <v>1817</v>
      </c>
      <c r="P29" s="2" t="s">
        <v>141</v>
      </c>
    </row>
    <row r="30" spans="1:16" ht="22.5">
      <c r="A30" s="2">
        <v>10040</v>
      </c>
      <c r="B30" s="2" t="s">
        <v>2102</v>
      </c>
      <c r="C30" s="2" t="s">
        <v>1817</v>
      </c>
      <c r="D30" s="3" t="s">
        <v>2119</v>
      </c>
      <c r="E30" s="2" t="s">
        <v>2120</v>
      </c>
      <c r="F30" s="2" t="s">
        <v>2121</v>
      </c>
      <c r="G30" s="2" t="s">
        <v>3486</v>
      </c>
      <c r="H30" s="3" t="s">
        <v>2122</v>
      </c>
      <c r="I30" s="5">
        <v>27970000</v>
      </c>
      <c r="J30" s="5">
        <f>I30*2.026</f>
        <v>56667219.99999999</v>
      </c>
      <c r="K30" s="2" t="s">
        <v>42</v>
      </c>
      <c r="L30" s="2" t="s">
        <v>141</v>
      </c>
      <c r="M30" s="2" t="s">
        <v>3499</v>
      </c>
      <c r="N30" s="2" t="s">
        <v>2459</v>
      </c>
      <c r="O30" s="2" t="s">
        <v>1817</v>
      </c>
      <c r="P30" s="2" t="s">
        <v>141</v>
      </c>
    </row>
    <row r="31" spans="1:16" ht="33.75">
      <c r="A31" s="2">
        <v>10041</v>
      </c>
      <c r="B31" s="2" t="s">
        <v>2102</v>
      </c>
      <c r="C31" s="2" t="s">
        <v>1817</v>
      </c>
      <c r="D31" s="3" t="s">
        <v>2103</v>
      </c>
      <c r="E31" s="2" t="s">
        <v>2104</v>
      </c>
      <c r="F31" s="2" t="s">
        <v>1895</v>
      </c>
      <c r="G31" s="2" t="s">
        <v>3486</v>
      </c>
      <c r="H31" s="3" t="s">
        <v>2105</v>
      </c>
      <c r="I31" s="5">
        <v>5000000</v>
      </c>
      <c r="J31" s="5">
        <f>I31*1.125</f>
        <v>5625000</v>
      </c>
      <c r="K31" s="2" t="s">
        <v>12</v>
      </c>
      <c r="L31" s="2" t="s">
        <v>141</v>
      </c>
      <c r="M31" s="2" t="s">
        <v>3482</v>
      </c>
      <c r="N31" s="2" t="s">
        <v>2459</v>
      </c>
      <c r="O31" s="2" t="s">
        <v>1817</v>
      </c>
      <c r="P31" s="2"/>
    </row>
    <row r="32" spans="1:16" ht="22.5">
      <c r="A32" s="2">
        <v>10042</v>
      </c>
      <c r="B32" s="2" t="s">
        <v>1817</v>
      </c>
      <c r="C32" s="2" t="s">
        <v>1817</v>
      </c>
      <c r="D32" s="3" t="s">
        <v>3218</v>
      </c>
      <c r="E32" s="2" t="s">
        <v>1820</v>
      </c>
      <c r="F32" s="2" t="s">
        <v>1839</v>
      </c>
      <c r="G32" s="2" t="s">
        <v>3480</v>
      </c>
      <c r="H32" s="3" t="s">
        <v>1840</v>
      </c>
      <c r="I32" s="5">
        <v>25650000</v>
      </c>
      <c r="J32" s="5">
        <f>I32*1.125</f>
        <v>28856250</v>
      </c>
      <c r="K32" s="2" t="s">
        <v>12</v>
      </c>
      <c r="L32" s="2" t="s">
        <v>141</v>
      </c>
      <c r="M32" s="2" t="s">
        <v>3500</v>
      </c>
      <c r="N32" s="2" t="s">
        <v>146</v>
      </c>
      <c r="O32" s="2" t="s">
        <v>1817</v>
      </c>
      <c r="P32" s="2" t="s">
        <v>141</v>
      </c>
    </row>
    <row r="33" spans="1:16" ht="33.75">
      <c r="A33" s="2">
        <v>10043</v>
      </c>
      <c r="B33" s="2" t="s">
        <v>1817</v>
      </c>
      <c r="C33" s="2" t="s">
        <v>1817</v>
      </c>
      <c r="D33" s="3" t="s">
        <v>2065</v>
      </c>
      <c r="E33" s="2" t="s">
        <v>2066</v>
      </c>
      <c r="F33" s="2" t="s">
        <v>2067</v>
      </c>
      <c r="G33" s="2" t="s">
        <v>3475</v>
      </c>
      <c r="H33" s="3" t="s">
        <v>3391</v>
      </c>
      <c r="I33" s="5">
        <v>5680000</v>
      </c>
      <c r="J33" s="5">
        <f>I33*2.772</f>
        <v>15744959.999999998</v>
      </c>
      <c r="K33" s="2" t="s">
        <v>170</v>
      </c>
      <c r="L33" s="2"/>
      <c r="M33" s="2" t="s">
        <v>3642</v>
      </c>
      <c r="N33" s="2" t="s">
        <v>2459</v>
      </c>
      <c r="O33" s="2" t="s">
        <v>1817</v>
      </c>
      <c r="P33" s="2" t="s">
        <v>141</v>
      </c>
    </row>
    <row r="34" spans="1:16" ht="22.5">
      <c r="A34" s="2">
        <v>10045</v>
      </c>
      <c r="B34" s="2" t="s">
        <v>2102</v>
      </c>
      <c r="C34" s="2" t="s">
        <v>1817</v>
      </c>
      <c r="D34" s="3" t="s">
        <v>2121</v>
      </c>
      <c r="E34" s="2" t="s">
        <v>2138</v>
      </c>
      <c r="F34" s="2" t="s">
        <v>2117</v>
      </c>
      <c r="G34" s="2" t="s">
        <v>3486</v>
      </c>
      <c r="H34" s="3" t="s">
        <v>2111</v>
      </c>
      <c r="I34" s="5">
        <v>7800000</v>
      </c>
      <c r="J34" s="5">
        <f>I34*1.48</f>
        <v>11544000</v>
      </c>
      <c r="K34" s="2" t="s">
        <v>30</v>
      </c>
      <c r="L34" s="2"/>
      <c r="M34" s="2" t="s">
        <v>3499</v>
      </c>
      <c r="N34" s="2" t="s">
        <v>2459</v>
      </c>
      <c r="O34" s="2" t="s">
        <v>1817</v>
      </c>
      <c r="P34" s="2" t="s">
        <v>141</v>
      </c>
    </row>
    <row r="35" spans="1:16" ht="56.25">
      <c r="A35" s="2">
        <v>10047</v>
      </c>
      <c r="B35" s="2" t="s">
        <v>1829</v>
      </c>
      <c r="C35" s="2" t="s">
        <v>1829</v>
      </c>
      <c r="D35" s="3" t="s">
        <v>2382</v>
      </c>
      <c r="E35" s="2" t="s">
        <v>2309</v>
      </c>
      <c r="F35" s="2" t="s">
        <v>508</v>
      </c>
      <c r="G35" s="2" t="s">
        <v>3475</v>
      </c>
      <c r="H35" s="3" t="s">
        <v>2383</v>
      </c>
      <c r="I35" s="5">
        <v>9500000</v>
      </c>
      <c r="J35" s="5">
        <f>I35*1.48</f>
        <v>14060000</v>
      </c>
      <c r="K35" s="2" t="s">
        <v>30</v>
      </c>
      <c r="L35" s="2"/>
      <c r="M35" s="2" t="s">
        <v>3499</v>
      </c>
      <c r="N35" s="2" t="s">
        <v>2458</v>
      </c>
      <c r="O35" s="2" t="s">
        <v>1817</v>
      </c>
      <c r="P35" s="2" t="s">
        <v>141</v>
      </c>
    </row>
    <row r="36" spans="1:16" ht="78.75">
      <c r="A36" s="2">
        <v>10048</v>
      </c>
      <c r="B36" s="2" t="s">
        <v>1829</v>
      </c>
      <c r="C36" s="2" t="s">
        <v>1817</v>
      </c>
      <c r="D36" s="3" t="s">
        <v>2343</v>
      </c>
      <c r="E36" s="2" t="s">
        <v>2305</v>
      </c>
      <c r="F36" s="2" t="s">
        <v>2372</v>
      </c>
      <c r="G36" s="2" t="s">
        <v>3613</v>
      </c>
      <c r="H36" s="3" t="s">
        <v>3430</v>
      </c>
      <c r="I36" s="5">
        <v>16055000</v>
      </c>
      <c r="J36" s="5">
        <f>I36*2.772</f>
        <v>44504460</v>
      </c>
      <c r="K36" s="2" t="s">
        <v>154</v>
      </c>
      <c r="L36" s="2" t="s">
        <v>141</v>
      </c>
      <c r="M36" s="2" t="s">
        <v>3476</v>
      </c>
      <c r="N36" s="2" t="s">
        <v>2459</v>
      </c>
      <c r="O36" s="2" t="s">
        <v>1817</v>
      </c>
      <c r="P36" s="2" t="s">
        <v>141</v>
      </c>
    </row>
    <row r="37" spans="1:16" ht="22.5">
      <c r="A37" s="2">
        <v>10050</v>
      </c>
      <c r="B37" s="2" t="s">
        <v>1817</v>
      </c>
      <c r="C37" s="2" t="s">
        <v>1817</v>
      </c>
      <c r="D37" s="3" t="s">
        <v>1941</v>
      </c>
      <c r="E37" s="2" t="s">
        <v>1942</v>
      </c>
      <c r="F37" s="2" t="s">
        <v>1819</v>
      </c>
      <c r="G37" s="2" t="s">
        <v>3486</v>
      </c>
      <c r="H37" s="3" t="s">
        <v>2456</v>
      </c>
      <c r="I37" s="5">
        <v>1800000</v>
      </c>
      <c r="J37" s="5">
        <f>I37*2.026</f>
        <v>3646799.9999999995</v>
      </c>
      <c r="K37" s="2" t="s">
        <v>3222</v>
      </c>
      <c r="L37" s="2" t="s">
        <v>141</v>
      </c>
      <c r="M37" s="2" t="s">
        <v>3505</v>
      </c>
      <c r="N37" s="2" t="s">
        <v>2458</v>
      </c>
      <c r="O37" s="2" t="s">
        <v>1817</v>
      </c>
      <c r="P37" s="2"/>
    </row>
    <row r="38" spans="1:16" ht="22.5">
      <c r="A38" s="2">
        <v>10052</v>
      </c>
      <c r="B38" s="2" t="s">
        <v>1817</v>
      </c>
      <c r="C38" s="2" t="s">
        <v>1817</v>
      </c>
      <c r="D38" s="3" t="s">
        <v>1841</v>
      </c>
      <c r="E38" s="2" t="s">
        <v>1842</v>
      </c>
      <c r="F38" s="2" t="s">
        <v>1843</v>
      </c>
      <c r="G38" s="2" t="s">
        <v>3486</v>
      </c>
      <c r="H38" s="3" t="s">
        <v>1844</v>
      </c>
      <c r="I38" s="5">
        <v>17500000</v>
      </c>
      <c r="J38" s="5">
        <f>I38*1.125</f>
        <v>19687500</v>
      </c>
      <c r="K38" s="2" t="s">
        <v>12</v>
      </c>
      <c r="L38" s="2" t="s">
        <v>141</v>
      </c>
      <c r="M38" s="2" t="s">
        <v>3500</v>
      </c>
      <c r="N38" s="2" t="s">
        <v>2459</v>
      </c>
      <c r="O38" s="2" t="s">
        <v>1817</v>
      </c>
      <c r="P38" s="2"/>
    </row>
    <row r="39" spans="1:16" ht="22.5">
      <c r="A39" s="2">
        <v>10054</v>
      </c>
      <c r="B39" s="2" t="s">
        <v>1817</v>
      </c>
      <c r="C39" s="2" t="s">
        <v>1817</v>
      </c>
      <c r="D39" s="3" t="s">
        <v>1859</v>
      </c>
      <c r="E39" s="2" t="s">
        <v>1860</v>
      </c>
      <c r="F39" s="2" t="s">
        <v>1835</v>
      </c>
      <c r="G39" s="2" t="s">
        <v>3475</v>
      </c>
      <c r="H39" s="3" t="s">
        <v>1861</v>
      </c>
      <c r="I39" s="5">
        <v>1358150</v>
      </c>
      <c r="J39" s="5">
        <f>I39*1.125</f>
        <v>1527918.75</v>
      </c>
      <c r="K39" s="2" t="s">
        <v>12</v>
      </c>
      <c r="L39" s="2" t="s">
        <v>141</v>
      </c>
      <c r="M39" s="2" t="s">
        <v>3499</v>
      </c>
      <c r="N39" s="2" t="s">
        <v>2459</v>
      </c>
      <c r="O39" s="2" t="s">
        <v>1817</v>
      </c>
      <c r="P39" s="2"/>
    </row>
    <row r="40" spans="1:16" ht="22.5">
      <c r="A40" s="2">
        <v>10055</v>
      </c>
      <c r="B40" s="2" t="s">
        <v>1817</v>
      </c>
      <c r="C40" s="2" t="s">
        <v>1817</v>
      </c>
      <c r="D40" s="3" t="s">
        <v>1859</v>
      </c>
      <c r="E40" s="2" t="s">
        <v>1937</v>
      </c>
      <c r="F40" s="2" t="s">
        <v>1835</v>
      </c>
      <c r="G40" s="2" t="s">
        <v>3475</v>
      </c>
      <c r="H40" s="3" t="s">
        <v>1938</v>
      </c>
      <c r="I40" s="5">
        <v>1653700</v>
      </c>
      <c r="J40" s="5">
        <f>I40*2.026</f>
        <v>3350396.1999999997</v>
      </c>
      <c r="K40" s="2" t="s">
        <v>42</v>
      </c>
      <c r="L40" s="2" t="s">
        <v>141</v>
      </c>
      <c r="M40" s="2" t="s">
        <v>3499</v>
      </c>
      <c r="N40" s="2" t="s">
        <v>2459</v>
      </c>
      <c r="O40" s="2" t="s">
        <v>1817</v>
      </c>
      <c r="P40" s="2"/>
    </row>
    <row r="41" spans="1:16" ht="22.5">
      <c r="A41" s="2">
        <v>10056</v>
      </c>
      <c r="B41" s="2" t="s">
        <v>1817</v>
      </c>
      <c r="C41" s="2" t="s">
        <v>1817</v>
      </c>
      <c r="D41" s="3" t="s">
        <v>1859</v>
      </c>
      <c r="E41" s="2" t="s">
        <v>1939</v>
      </c>
      <c r="F41" s="2" t="s">
        <v>1835</v>
      </c>
      <c r="G41" s="2" t="s">
        <v>3475</v>
      </c>
      <c r="H41" s="3" t="s">
        <v>1940</v>
      </c>
      <c r="I41" s="5">
        <v>1043510</v>
      </c>
      <c r="J41" s="5">
        <f>I41*2.026</f>
        <v>2114151.26</v>
      </c>
      <c r="K41" s="2" t="s">
        <v>42</v>
      </c>
      <c r="L41" s="2" t="s">
        <v>141</v>
      </c>
      <c r="M41" s="2" t="s">
        <v>3499</v>
      </c>
      <c r="N41" s="2" t="s">
        <v>2459</v>
      </c>
      <c r="O41" s="2" t="s">
        <v>1817</v>
      </c>
      <c r="P41" s="2"/>
    </row>
    <row r="42" spans="1:16" ht="56.25">
      <c r="A42" s="2">
        <v>10057</v>
      </c>
      <c r="B42" s="2" t="s">
        <v>1829</v>
      </c>
      <c r="C42" s="2" t="s">
        <v>1817</v>
      </c>
      <c r="D42" s="3" t="s">
        <v>2396</v>
      </c>
      <c r="E42" s="2" t="s">
        <v>2309</v>
      </c>
      <c r="F42" s="2" t="s">
        <v>508</v>
      </c>
      <c r="G42" s="2" t="s">
        <v>3644</v>
      </c>
      <c r="H42" s="3" t="s">
        <v>2397</v>
      </c>
      <c r="I42" s="5">
        <v>12316000</v>
      </c>
      <c r="J42" s="5">
        <f>I42*2.772</f>
        <v>34139952</v>
      </c>
      <c r="K42" s="2" t="s">
        <v>154</v>
      </c>
      <c r="L42" s="2"/>
      <c r="M42" s="2" t="s">
        <v>3476</v>
      </c>
      <c r="N42" s="2" t="s">
        <v>2459</v>
      </c>
      <c r="O42" s="2" t="s">
        <v>1817</v>
      </c>
      <c r="P42" s="2" t="s">
        <v>141</v>
      </c>
    </row>
    <row r="43" spans="1:16" ht="33.75">
      <c r="A43" s="2">
        <v>10058</v>
      </c>
      <c r="B43" s="2" t="s">
        <v>1817</v>
      </c>
      <c r="C43" s="2" t="s">
        <v>1817</v>
      </c>
      <c r="D43" s="3" t="s">
        <v>2068</v>
      </c>
      <c r="E43" s="2" t="s">
        <v>2069</v>
      </c>
      <c r="F43" s="2" t="s">
        <v>1835</v>
      </c>
      <c r="G43" s="2" t="s">
        <v>3641</v>
      </c>
      <c r="H43" s="3" t="s">
        <v>2070</v>
      </c>
      <c r="I43" s="5">
        <v>1560550</v>
      </c>
      <c r="J43" s="5">
        <f>I43*2.772</f>
        <v>4325844.6</v>
      </c>
      <c r="K43" s="2" t="s">
        <v>170</v>
      </c>
      <c r="L43" s="2"/>
      <c r="M43" s="2" t="s">
        <v>3499</v>
      </c>
      <c r="N43" s="2" t="s">
        <v>2459</v>
      </c>
      <c r="O43" s="2" t="s">
        <v>1817</v>
      </c>
      <c r="P43" s="2"/>
    </row>
    <row r="44" spans="1:16" ht="22.5">
      <c r="A44" s="2">
        <v>10059</v>
      </c>
      <c r="B44" s="2" t="s">
        <v>1817</v>
      </c>
      <c r="C44" s="2" t="s">
        <v>1817</v>
      </c>
      <c r="D44" s="3" t="s">
        <v>2071</v>
      </c>
      <c r="E44" s="2" t="s">
        <v>1926</v>
      </c>
      <c r="F44" s="2" t="s">
        <v>1819</v>
      </c>
      <c r="G44" s="2" t="s">
        <v>3475</v>
      </c>
      <c r="H44" s="3" t="s">
        <v>2072</v>
      </c>
      <c r="I44" s="5">
        <v>10426862</v>
      </c>
      <c r="J44" s="5">
        <f>I44*2.772</f>
        <v>28903261.463999998</v>
      </c>
      <c r="K44" s="2" t="s">
        <v>170</v>
      </c>
      <c r="L44" s="2"/>
      <c r="M44" s="2" t="s">
        <v>3499</v>
      </c>
      <c r="N44" s="2" t="s">
        <v>2459</v>
      </c>
      <c r="O44" s="2" t="s">
        <v>1817</v>
      </c>
      <c r="P44" s="2"/>
    </row>
    <row r="45" spans="1:16" ht="22.5">
      <c r="A45" s="2">
        <v>10060</v>
      </c>
      <c r="B45" s="2" t="s">
        <v>2102</v>
      </c>
      <c r="C45" s="2" t="s">
        <v>1817</v>
      </c>
      <c r="D45" s="3" t="s">
        <v>2123</v>
      </c>
      <c r="E45" s="2" t="s">
        <v>2056</v>
      </c>
      <c r="F45" s="2" t="s">
        <v>2124</v>
      </c>
      <c r="G45" s="2" t="s">
        <v>3486</v>
      </c>
      <c r="H45" s="3" t="s">
        <v>2125</v>
      </c>
      <c r="I45" s="5">
        <v>3047500</v>
      </c>
      <c r="J45" s="5">
        <f>I45*2.026</f>
        <v>6174234.999999999</v>
      </c>
      <c r="K45" s="2" t="s">
        <v>42</v>
      </c>
      <c r="L45" s="2" t="s">
        <v>141</v>
      </c>
      <c r="M45" s="2" t="s">
        <v>3505</v>
      </c>
      <c r="N45" s="2" t="s">
        <v>2459</v>
      </c>
      <c r="O45" s="2" t="s">
        <v>1817</v>
      </c>
      <c r="P45" s="2"/>
    </row>
    <row r="46" spans="1:16" ht="22.5">
      <c r="A46" s="2">
        <v>10061</v>
      </c>
      <c r="B46" s="2" t="s">
        <v>1817</v>
      </c>
      <c r="C46" s="2" t="s">
        <v>1817</v>
      </c>
      <c r="D46" s="3" t="s">
        <v>2073</v>
      </c>
      <c r="E46" s="2" t="s">
        <v>1894</v>
      </c>
      <c r="F46" s="2" t="s">
        <v>1819</v>
      </c>
      <c r="G46" s="2" t="s">
        <v>3641</v>
      </c>
      <c r="H46" s="3" t="s">
        <v>2074</v>
      </c>
      <c r="I46" s="5">
        <v>10374007</v>
      </c>
      <c r="J46" s="5">
        <f>I46*2.772</f>
        <v>28756747.404</v>
      </c>
      <c r="K46" s="2" t="s">
        <v>170</v>
      </c>
      <c r="L46" s="2"/>
      <c r="M46" s="2" t="s">
        <v>3505</v>
      </c>
      <c r="N46" s="2" t="s">
        <v>2459</v>
      </c>
      <c r="O46" s="2" t="s">
        <v>1817</v>
      </c>
      <c r="P46" s="2" t="s">
        <v>141</v>
      </c>
    </row>
    <row r="47" spans="1:16" ht="22.5">
      <c r="A47" s="2">
        <v>10063</v>
      </c>
      <c r="B47" s="2" t="s">
        <v>1817</v>
      </c>
      <c r="C47" s="2" t="s">
        <v>1817</v>
      </c>
      <c r="D47" s="3" t="s">
        <v>2021</v>
      </c>
      <c r="E47" s="2" t="s">
        <v>2022</v>
      </c>
      <c r="F47" s="2" t="s">
        <v>1835</v>
      </c>
      <c r="G47" s="2" t="s">
        <v>3475</v>
      </c>
      <c r="H47" s="3" t="s">
        <v>2023</v>
      </c>
      <c r="I47" s="5">
        <v>1248210</v>
      </c>
      <c r="J47" s="5">
        <f>I47*2.772</f>
        <v>3460038.1199999996</v>
      </c>
      <c r="K47" s="2" t="s">
        <v>154</v>
      </c>
      <c r="L47" s="2" t="s">
        <v>141</v>
      </c>
      <c r="M47" s="2" t="s">
        <v>3499</v>
      </c>
      <c r="N47" s="2" t="s">
        <v>2459</v>
      </c>
      <c r="O47" s="2" t="s">
        <v>1817</v>
      </c>
      <c r="P47" s="2"/>
    </row>
    <row r="48" spans="1:16" ht="33.75">
      <c r="A48" s="2">
        <v>10064</v>
      </c>
      <c r="B48" s="2" t="s">
        <v>1817</v>
      </c>
      <c r="C48" s="2" t="s">
        <v>1817</v>
      </c>
      <c r="D48" s="3" t="s">
        <v>1926</v>
      </c>
      <c r="E48" s="2" t="s">
        <v>1927</v>
      </c>
      <c r="F48" s="2" t="s">
        <v>1835</v>
      </c>
      <c r="G48" s="2" t="s">
        <v>3475</v>
      </c>
      <c r="H48" s="3" t="s">
        <v>1928</v>
      </c>
      <c r="I48" s="5">
        <v>3722090</v>
      </c>
      <c r="J48" s="5">
        <f>I48*1.48</f>
        <v>5508693.2</v>
      </c>
      <c r="K48" s="2" t="s">
        <v>3221</v>
      </c>
      <c r="L48" s="2" t="s">
        <v>141</v>
      </c>
      <c r="M48" s="2" t="s">
        <v>3499</v>
      </c>
      <c r="N48" s="2" t="s">
        <v>2459</v>
      </c>
      <c r="O48" s="2" t="s">
        <v>1817</v>
      </c>
      <c r="P48" s="2"/>
    </row>
    <row r="49" spans="1:16" ht="33.75">
      <c r="A49" s="2">
        <v>10065</v>
      </c>
      <c r="B49" s="2" t="s">
        <v>1817</v>
      </c>
      <c r="C49" s="2" t="s">
        <v>1817</v>
      </c>
      <c r="D49" s="3" t="s">
        <v>1926</v>
      </c>
      <c r="E49" s="2" t="s">
        <v>2040</v>
      </c>
      <c r="F49" s="2" t="s">
        <v>1835</v>
      </c>
      <c r="G49" s="2" t="s">
        <v>3475</v>
      </c>
      <c r="H49" s="3" t="s">
        <v>2041</v>
      </c>
      <c r="I49" s="5">
        <v>4340736.16666667</v>
      </c>
      <c r="J49" s="5">
        <f>I49*2.772</f>
        <v>12032520.654000008</v>
      </c>
      <c r="K49" s="2" t="s">
        <v>154</v>
      </c>
      <c r="L49" s="2" t="s">
        <v>141</v>
      </c>
      <c r="M49" s="2" t="s">
        <v>3499</v>
      </c>
      <c r="N49" s="2" t="s">
        <v>2460</v>
      </c>
      <c r="O49" s="2" t="s">
        <v>1817</v>
      </c>
      <c r="P49" s="2"/>
    </row>
    <row r="50" spans="1:16" ht="22.5">
      <c r="A50" s="2">
        <v>10066</v>
      </c>
      <c r="B50" s="2" t="s">
        <v>1817</v>
      </c>
      <c r="C50" s="2" t="s">
        <v>1817</v>
      </c>
      <c r="D50" s="3" t="s">
        <v>1862</v>
      </c>
      <c r="E50" s="2" t="s">
        <v>1863</v>
      </c>
      <c r="F50" s="2" t="s">
        <v>1835</v>
      </c>
      <c r="G50" s="2" t="s">
        <v>3475</v>
      </c>
      <c r="H50" s="3" t="s">
        <v>1864</v>
      </c>
      <c r="I50" s="5">
        <v>1000000</v>
      </c>
      <c r="J50" s="5">
        <f>I50*1.125</f>
        <v>1125000</v>
      </c>
      <c r="K50" s="2" t="s">
        <v>12</v>
      </c>
      <c r="L50" s="2" t="s">
        <v>141</v>
      </c>
      <c r="M50" s="2" t="s">
        <v>3488</v>
      </c>
      <c r="N50" s="2" t="s">
        <v>2459</v>
      </c>
      <c r="O50" s="2" t="s">
        <v>1817</v>
      </c>
      <c r="P50" s="2"/>
    </row>
    <row r="51" spans="1:16" ht="22.5">
      <c r="A51" s="2">
        <v>10067</v>
      </c>
      <c r="B51" s="2" t="s">
        <v>1903</v>
      </c>
      <c r="C51" s="2" t="s">
        <v>2010</v>
      </c>
      <c r="D51" s="3" t="s">
        <v>2042</v>
      </c>
      <c r="E51" s="2" t="s">
        <v>2043</v>
      </c>
      <c r="F51" s="2" t="s">
        <v>2044</v>
      </c>
      <c r="G51" s="2" t="s">
        <v>190</v>
      </c>
      <c r="H51" s="3" t="s">
        <v>2045</v>
      </c>
      <c r="I51" s="5">
        <v>2270000</v>
      </c>
      <c r="J51" s="5">
        <f>I51*2.772</f>
        <v>6292440</v>
      </c>
      <c r="K51" s="2" t="s">
        <v>154</v>
      </c>
      <c r="L51" s="2" t="s">
        <v>141</v>
      </c>
      <c r="M51" s="2" t="s">
        <v>3479</v>
      </c>
      <c r="N51" s="2" t="s">
        <v>2458</v>
      </c>
      <c r="O51" s="2" t="s">
        <v>1817</v>
      </c>
      <c r="P51" s="2" t="s">
        <v>141</v>
      </c>
    </row>
    <row r="52" spans="1:16" ht="33.75">
      <c r="A52" s="2">
        <v>10069</v>
      </c>
      <c r="B52" s="2" t="s">
        <v>1108</v>
      </c>
      <c r="C52" s="2" t="s">
        <v>1108</v>
      </c>
      <c r="D52" s="3" t="s">
        <v>1109</v>
      </c>
      <c r="E52" s="2" t="s">
        <v>1110</v>
      </c>
      <c r="F52" s="2" t="s">
        <v>1111</v>
      </c>
      <c r="G52" s="2" t="s">
        <v>190</v>
      </c>
      <c r="H52" s="3" t="s">
        <v>1112</v>
      </c>
      <c r="I52" s="5">
        <v>1900000</v>
      </c>
      <c r="J52" s="5">
        <f>I52*1.48</f>
        <v>2812000</v>
      </c>
      <c r="K52" s="2" t="s">
        <v>30</v>
      </c>
      <c r="L52" s="2" t="s">
        <v>141</v>
      </c>
      <c r="M52" s="2" t="s">
        <v>3474</v>
      </c>
      <c r="N52" s="2" t="s">
        <v>2458</v>
      </c>
      <c r="O52" s="2" t="s">
        <v>1591</v>
      </c>
      <c r="P52" s="2" t="s">
        <v>141</v>
      </c>
    </row>
    <row r="53" spans="1:16" ht="45">
      <c r="A53" s="2">
        <v>10070</v>
      </c>
      <c r="B53" s="2" t="s">
        <v>1903</v>
      </c>
      <c r="C53" s="2" t="s">
        <v>1904</v>
      </c>
      <c r="D53" s="3" t="s">
        <v>1905</v>
      </c>
      <c r="E53" s="2" t="s">
        <v>1906</v>
      </c>
      <c r="F53" s="2" t="s">
        <v>1907</v>
      </c>
      <c r="G53" s="2" t="s">
        <v>190</v>
      </c>
      <c r="H53" s="3" t="s">
        <v>3657</v>
      </c>
      <c r="I53" s="5">
        <v>14170000</v>
      </c>
      <c r="J53" s="5">
        <f>I53*1.48</f>
        <v>20971600</v>
      </c>
      <c r="K53" s="2" t="s">
        <v>30</v>
      </c>
      <c r="L53" s="2" t="s">
        <v>141</v>
      </c>
      <c r="M53" s="2" t="s">
        <v>3474</v>
      </c>
      <c r="N53" s="2" t="s">
        <v>2458</v>
      </c>
      <c r="O53" s="2" t="s">
        <v>1817</v>
      </c>
      <c r="P53" s="2" t="s">
        <v>141</v>
      </c>
    </row>
    <row r="54" spans="1:16" ht="22.5">
      <c r="A54" s="2">
        <v>10076</v>
      </c>
      <c r="B54" s="2" t="s">
        <v>1822</v>
      </c>
      <c r="C54" s="2" t="s">
        <v>1822</v>
      </c>
      <c r="D54" s="3" t="s">
        <v>2089</v>
      </c>
      <c r="E54" s="2" t="s">
        <v>2090</v>
      </c>
      <c r="F54" s="2" t="s">
        <v>2091</v>
      </c>
      <c r="G54" s="2" t="s">
        <v>3477</v>
      </c>
      <c r="H54" s="3" t="s">
        <v>2092</v>
      </c>
      <c r="I54" s="5">
        <v>15000000</v>
      </c>
      <c r="J54" s="5">
        <f>I54*2.026</f>
        <v>30389999.999999996</v>
      </c>
      <c r="K54" s="2" t="s">
        <v>42</v>
      </c>
      <c r="L54" s="2" t="s">
        <v>141</v>
      </c>
      <c r="M54" s="2"/>
      <c r="N54" s="2" t="s">
        <v>2459</v>
      </c>
      <c r="O54" s="2" t="s">
        <v>1817</v>
      </c>
      <c r="P54" s="2" t="s">
        <v>141</v>
      </c>
    </row>
    <row r="55" spans="1:16" ht="56.25">
      <c r="A55" s="2">
        <v>10078</v>
      </c>
      <c r="B55" s="2" t="s">
        <v>1823</v>
      </c>
      <c r="C55" s="2" t="s">
        <v>138</v>
      </c>
      <c r="D55" s="3" t="s">
        <v>2086</v>
      </c>
      <c r="E55" s="2" t="s">
        <v>2087</v>
      </c>
      <c r="F55" s="2" t="s">
        <v>2088</v>
      </c>
      <c r="G55" s="2" t="s">
        <v>3489</v>
      </c>
      <c r="H55" s="3" t="s">
        <v>3393</v>
      </c>
      <c r="I55" s="5">
        <v>41500000</v>
      </c>
      <c r="J55" s="5">
        <f>I55*2.026</f>
        <v>84078999.99999999</v>
      </c>
      <c r="K55" s="2" t="s">
        <v>42</v>
      </c>
      <c r="L55" s="2" t="s">
        <v>141</v>
      </c>
      <c r="M55" s="2" t="s">
        <v>3575</v>
      </c>
      <c r="N55" s="2" t="s">
        <v>2459</v>
      </c>
      <c r="O55" s="2" t="s">
        <v>1817</v>
      </c>
      <c r="P55" s="2" t="s">
        <v>141</v>
      </c>
    </row>
    <row r="56" spans="1:16" ht="33.75">
      <c r="A56" s="2">
        <v>10081</v>
      </c>
      <c r="B56" s="2" t="s">
        <v>2102</v>
      </c>
      <c r="C56" s="2" t="s">
        <v>2102</v>
      </c>
      <c r="D56" s="3" t="s">
        <v>2106</v>
      </c>
      <c r="E56" s="2" t="s">
        <v>1894</v>
      </c>
      <c r="F56" s="2" t="s">
        <v>2056</v>
      </c>
      <c r="G56" s="2" t="s">
        <v>3475</v>
      </c>
      <c r="H56" s="3" t="s">
        <v>2107</v>
      </c>
      <c r="I56" s="5">
        <v>3500000</v>
      </c>
      <c r="J56" s="5">
        <f>I56*1.125</f>
        <v>3937500</v>
      </c>
      <c r="K56" s="2" t="s">
        <v>12</v>
      </c>
      <c r="L56" s="2" t="s">
        <v>141</v>
      </c>
      <c r="M56" s="2" t="s">
        <v>3517</v>
      </c>
      <c r="N56" s="2" t="s">
        <v>2458</v>
      </c>
      <c r="O56" s="2" t="s">
        <v>1817</v>
      </c>
      <c r="P56" s="2"/>
    </row>
    <row r="57" spans="1:16" ht="22.5">
      <c r="A57" s="2">
        <v>10082</v>
      </c>
      <c r="B57" s="2" t="s">
        <v>2102</v>
      </c>
      <c r="C57" s="2" t="s">
        <v>2102</v>
      </c>
      <c r="D57" s="3" t="s">
        <v>2139</v>
      </c>
      <c r="E57" s="2" t="s">
        <v>2140</v>
      </c>
      <c r="F57" s="2" t="s">
        <v>2136</v>
      </c>
      <c r="G57" s="2" t="s">
        <v>3475</v>
      </c>
      <c r="H57" s="3" t="s">
        <v>2111</v>
      </c>
      <c r="I57" s="5">
        <v>20820000</v>
      </c>
      <c r="J57" s="5">
        <f>I57*2.772</f>
        <v>57713039.99999999</v>
      </c>
      <c r="K57" s="2" t="s">
        <v>154</v>
      </c>
      <c r="L57" s="2"/>
      <c r="M57" s="2" t="s">
        <v>3544</v>
      </c>
      <c r="N57" s="2" t="s">
        <v>2459</v>
      </c>
      <c r="O57" s="2" t="s">
        <v>1817</v>
      </c>
      <c r="P57" s="2" t="s">
        <v>141</v>
      </c>
    </row>
    <row r="58" spans="1:16" ht="33.75">
      <c r="A58" s="2">
        <v>10084</v>
      </c>
      <c r="B58" s="2" t="s">
        <v>2102</v>
      </c>
      <c r="C58" s="2" t="s">
        <v>2102</v>
      </c>
      <c r="D58" s="3" t="s">
        <v>2056</v>
      </c>
      <c r="E58" s="2" t="s">
        <v>2126</v>
      </c>
      <c r="F58" s="2" t="s">
        <v>1835</v>
      </c>
      <c r="G58" s="2" t="s">
        <v>3486</v>
      </c>
      <c r="H58" s="3" t="s">
        <v>2127</v>
      </c>
      <c r="I58" s="5">
        <v>1150000</v>
      </c>
      <c r="J58" s="5">
        <f>I58*2.026</f>
        <v>2329900</v>
      </c>
      <c r="K58" s="2" t="s">
        <v>42</v>
      </c>
      <c r="L58" s="2" t="s">
        <v>141</v>
      </c>
      <c r="M58" s="2" t="s">
        <v>3505</v>
      </c>
      <c r="N58" s="2" t="s">
        <v>2459</v>
      </c>
      <c r="O58" s="2" t="s">
        <v>1817</v>
      </c>
      <c r="P58" s="2"/>
    </row>
    <row r="59" spans="1:16" ht="33.75">
      <c r="A59" s="2">
        <v>10085</v>
      </c>
      <c r="B59" s="2" t="s">
        <v>2009</v>
      </c>
      <c r="C59" s="2" t="s">
        <v>2010</v>
      </c>
      <c r="D59" s="3" t="s">
        <v>2011</v>
      </c>
      <c r="E59" s="2" t="s">
        <v>2012</v>
      </c>
      <c r="F59" s="2" t="s">
        <v>2013</v>
      </c>
      <c r="G59" s="2" t="s">
        <v>170</v>
      </c>
      <c r="H59" s="3" t="s">
        <v>2014</v>
      </c>
      <c r="I59" s="5">
        <v>10130000</v>
      </c>
      <c r="J59" s="5">
        <f>I59*2.772</f>
        <v>28080359.999999996</v>
      </c>
      <c r="K59" s="2" t="s">
        <v>154</v>
      </c>
      <c r="L59" s="2" t="s">
        <v>141</v>
      </c>
      <c r="M59" s="2" t="s">
        <v>3474</v>
      </c>
      <c r="N59" s="2" t="s">
        <v>2458</v>
      </c>
      <c r="O59" s="2" t="s">
        <v>1817</v>
      </c>
      <c r="P59" s="2" t="s">
        <v>141</v>
      </c>
    </row>
    <row r="60" spans="1:16" ht="33.75">
      <c r="A60" s="2">
        <v>10086</v>
      </c>
      <c r="B60" s="2" t="s">
        <v>700</v>
      </c>
      <c r="C60" s="2" t="s">
        <v>700</v>
      </c>
      <c r="D60" s="3" t="s">
        <v>2160</v>
      </c>
      <c r="E60" s="2" t="s">
        <v>2161</v>
      </c>
      <c r="F60" s="2" t="s">
        <v>742</v>
      </c>
      <c r="G60" s="2" t="s">
        <v>170</v>
      </c>
      <c r="H60" s="3" t="s">
        <v>2162</v>
      </c>
      <c r="I60" s="5">
        <v>6800000</v>
      </c>
      <c r="J60" s="5">
        <f>I60*2.772</f>
        <v>18849600</v>
      </c>
      <c r="K60" s="2" t="s">
        <v>154</v>
      </c>
      <c r="L60" s="2" t="s">
        <v>141</v>
      </c>
      <c r="M60" s="2" t="s">
        <v>3474</v>
      </c>
      <c r="N60" s="2" t="s">
        <v>2458</v>
      </c>
      <c r="O60" s="2" t="s">
        <v>1817</v>
      </c>
      <c r="P60" s="2" t="s">
        <v>141</v>
      </c>
    </row>
    <row r="61" spans="1:16" ht="33.75">
      <c r="A61" s="2">
        <v>10087</v>
      </c>
      <c r="B61" s="2" t="s">
        <v>700</v>
      </c>
      <c r="C61" s="2" t="s">
        <v>522</v>
      </c>
      <c r="D61" s="3" t="s">
        <v>2163</v>
      </c>
      <c r="E61" s="2" t="s">
        <v>2164</v>
      </c>
      <c r="F61" s="2" t="s">
        <v>2165</v>
      </c>
      <c r="G61" s="2" t="s">
        <v>3477</v>
      </c>
      <c r="H61" s="3" t="s">
        <v>2166</v>
      </c>
      <c r="I61" s="5">
        <v>80000000</v>
      </c>
      <c r="J61" s="5">
        <f>I61*2.772</f>
        <v>221759999.99999997</v>
      </c>
      <c r="K61" s="2" t="s">
        <v>154</v>
      </c>
      <c r="L61" s="2" t="s">
        <v>141</v>
      </c>
      <c r="M61" s="2" t="s">
        <v>3616</v>
      </c>
      <c r="N61" s="2" t="s">
        <v>2458</v>
      </c>
      <c r="O61" s="2" t="s">
        <v>1817</v>
      </c>
      <c r="P61" s="2" t="s">
        <v>141</v>
      </c>
    </row>
    <row r="62" spans="1:16" ht="22.5">
      <c r="A62" s="2">
        <v>10088</v>
      </c>
      <c r="B62" s="2" t="s">
        <v>700</v>
      </c>
      <c r="C62" s="2" t="s">
        <v>700</v>
      </c>
      <c r="D62" s="3" t="s">
        <v>2144</v>
      </c>
      <c r="E62" s="2" t="s">
        <v>2145</v>
      </c>
      <c r="F62" s="2" t="s">
        <v>2146</v>
      </c>
      <c r="G62" s="2" t="s">
        <v>3477</v>
      </c>
      <c r="H62" s="3" t="s">
        <v>2147</v>
      </c>
      <c r="I62" s="5">
        <v>27000000</v>
      </c>
      <c r="J62" s="5">
        <f>I62*1.125</f>
        <v>30375000</v>
      </c>
      <c r="K62" s="2" t="s">
        <v>12</v>
      </c>
      <c r="L62" s="2" t="s">
        <v>141</v>
      </c>
      <c r="M62" s="2" t="s">
        <v>3497</v>
      </c>
      <c r="N62" s="2" t="s">
        <v>2459</v>
      </c>
      <c r="O62" s="2" t="s">
        <v>1817</v>
      </c>
      <c r="P62" s="2"/>
    </row>
    <row r="63" spans="1:16" ht="33.75">
      <c r="A63" s="2">
        <v>10092</v>
      </c>
      <c r="B63" s="2" t="s">
        <v>1025</v>
      </c>
      <c r="C63" s="2"/>
      <c r="D63" s="3" t="s">
        <v>2428</v>
      </c>
      <c r="E63" s="2" t="s">
        <v>2429</v>
      </c>
      <c r="F63" s="2" t="s">
        <v>2430</v>
      </c>
      <c r="G63" s="2" t="s">
        <v>190</v>
      </c>
      <c r="H63" s="3" t="s">
        <v>3394</v>
      </c>
      <c r="I63" s="5">
        <v>3000000</v>
      </c>
      <c r="J63" s="5">
        <f>I63*1.48</f>
        <v>4440000</v>
      </c>
      <c r="K63" s="2" t="s">
        <v>30</v>
      </c>
      <c r="L63" s="2" t="s">
        <v>141</v>
      </c>
      <c r="M63" s="2" t="s">
        <v>3488</v>
      </c>
      <c r="N63" s="2" t="s">
        <v>2458</v>
      </c>
      <c r="O63" s="2" t="s">
        <v>1817</v>
      </c>
      <c r="P63" s="2" t="s">
        <v>141</v>
      </c>
    </row>
    <row r="64" spans="1:16" ht="22.5">
      <c r="A64" s="2">
        <v>10094</v>
      </c>
      <c r="B64" s="2" t="s">
        <v>1826</v>
      </c>
      <c r="C64" s="2" t="s">
        <v>1826</v>
      </c>
      <c r="D64" s="3" t="s">
        <v>2272</v>
      </c>
      <c r="E64" s="2" t="s">
        <v>2273</v>
      </c>
      <c r="F64" s="2" t="s">
        <v>1847</v>
      </c>
      <c r="G64" s="2" t="s">
        <v>3487</v>
      </c>
      <c r="H64" s="3" t="s">
        <v>2218</v>
      </c>
      <c r="I64" s="5">
        <v>2200000</v>
      </c>
      <c r="J64" s="5">
        <f>I64*2.026</f>
        <v>4457200</v>
      </c>
      <c r="K64" s="2" t="s">
        <v>42</v>
      </c>
      <c r="L64" s="2"/>
      <c r="M64" s="2" t="s">
        <v>3476</v>
      </c>
      <c r="N64" s="2" t="s">
        <v>2458</v>
      </c>
      <c r="O64" s="2" t="s">
        <v>1817</v>
      </c>
      <c r="P64" s="2"/>
    </row>
    <row r="65" spans="1:16" ht="56.25">
      <c r="A65" s="2">
        <v>10095</v>
      </c>
      <c r="B65" s="2" t="s">
        <v>1826</v>
      </c>
      <c r="C65" s="2" t="s">
        <v>1826</v>
      </c>
      <c r="D65" s="3" t="s">
        <v>2206</v>
      </c>
      <c r="E65" s="2" t="s">
        <v>342</v>
      </c>
      <c r="F65" s="2" t="s">
        <v>2207</v>
      </c>
      <c r="G65" s="2" t="s">
        <v>3486</v>
      </c>
      <c r="H65" s="3" t="s">
        <v>2208</v>
      </c>
      <c r="I65" s="5">
        <v>6600000</v>
      </c>
      <c r="J65" s="5">
        <f>I65*1.125</f>
        <v>7425000</v>
      </c>
      <c r="K65" s="2" t="s">
        <v>12</v>
      </c>
      <c r="L65" s="2" t="s">
        <v>141</v>
      </c>
      <c r="M65" s="2" t="s">
        <v>3476</v>
      </c>
      <c r="N65" s="2" t="s">
        <v>2458</v>
      </c>
      <c r="O65" s="2" t="s">
        <v>1817</v>
      </c>
      <c r="P65" s="2"/>
    </row>
    <row r="66" spans="1:16" ht="33.75">
      <c r="A66" s="2">
        <v>10096</v>
      </c>
      <c r="B66" s="2" t="s">
        <v>1826</v>
      </c>
      <c r="C66" s="2" t="s">
        <v>1826</v>
      </c>
      <c r="D66" s="3" t="s">
        <v>2274</v>
      </c>
      <c r="E66" s="2" t="s">
        <v>1978</v>
      </c>
      <c r="F66" s="2" t="s">
        <v>2245</v>
      </c>
      <c r="G66" s="2" t="s">
        <v>3486</v>
      </c>
      <c r="H66" s="3" t="s">
        <v>2218</v>
      </c>
      <c r="I66" s="5">
        <v>870000</v>
      </c>
      <c r="J66" s="5">
        <f>I66*2.026</f>
        <v>1762619.9999999998</v>
      </c>
      <c r="K66" s="2" t="s">
        <v>42</v>
      </c>
      <c r="L66" s="2"/>
      <c r="M66" s="2" t="s">
        <v>3607</v>
      </c>
      <c r="N66" s="2" t="s">
        <v>2458</v>
      </c>
      <c r="O66" s="2" t="s">
        <v>1817</v>
      </c>
      <c r="P66" s="2"/>
    </row>
    <row r="67" spans="1:16" ht="112.5">
      <c r="A67" s="2">
        <v>10097</v>
      </c>
      <c r="B67" s="2" t="s">
        <v>1826</v>
      </c>
      <c r="C67" s="2" t="s">
        <v>1826</v>
      </c>
      <c r="D67" s="3" t="s">
        <v>2227</v>
      </c>
      <c r="E67" s="2" t="s">
        <v>1545</v>
      </c>
      <c r="F67" s="2" t="s">
        <v>2217</v>
      </c>
      <c r="G67" s="2" t="s">
        <v>3486</v>
      </c>
      <c r="H67" s="3" t="s">
        <v>2228</v>
      </c>
      <c r="I67" s="5">
        <v>5150000</v>
      </c>
      <c r="J67" s="5">
        <f>I67*1.48</f>
        <v>7622000</v>
      </c>
      <c r="K67" s="2" t="s">
        <v>30</v>
      </c>
      <c r="L67" s="2" t="s">
        <v>141</v>
      </c>
      <c r="M67" s="2" t="s">
        <v>3476</v>
      </c>
      <c r="N67" s="2" t="s">
        <v>2458</v>
      </c>
      <c r="O67" s="2" t="s">
        <v>1817</v>
      </c>
      <c r="P67" s="2" t="s">
        <v>141</v>
      </c>
    </row>
    <row r="68" spans="1:16" ht="22.5">
      <c r="A68" s="2">
        <v>10098</v>
      </c>
      <c r="B68" s="2" t="s">
        <v>1826</v>
      </c>
      <c r="C68" s="2" t="s">
        <v>1826</v>
      </c>
      <c r="D68" s="3" t="s">
        <v>2275</v>
      </c>
      <c r="E68" s="2" t="s">
        <v>2276</v>
      </c>
      <c r="F68" s="2" t="s">
        <v>2277</v>
      </c>
      <c r="G68" s="2" t="s">
        <v>3487</v>
      </c>
      <c r="H68" s="3" t="s">
        <v>2218</v>
      </c>
      <c r="I68" s="5">
        <v>650000</v>
      </c>
      <c r="J68" s="5">
        <f>I68*2.026</f>
        <v>1316899.9999999998</v>
      </c>
      <c r="K68" s="2" t="s">
        <v>42</v>
      </c>
      <c r="L68" s="2"/>
      <c r="M68" s="2" t="s">
        <v>3497</v>
      </c>
      <c r="N68" s="2" t="s">
        <v>2458</v>
      </c>
      <c r="O68" s="2" t="s">
        <v>1817</v>
      </c>
      <c r="P68" s="2" t="s">
        <v>141</v>
      </c>
    </row>
    <row r="69" spans="1:16" ht="67.5">
      <c r="A69" s="2">
        <v>10099</v>
      </c>
      <c r="B69" s="2" t="s">
        <v>1826</v>
      </c>
      <c r="C69" s="2" t="s">
        <v>1826</v>
      </c>
      <c r="D69" s="3" t="s">
        <v>2209</v>
      </c>
      <c r="E69" s="2" t="s">
        <v>2210</v>
      </c>
      <c r="F69" s="2" t="s">
        <v>1943</v>
      </c>
      <c r="G69" s="2" t="s">
        <v>3486</v>
      </c>
      <c r="H69" s="3" t="s">
        <v>2211</v>
      </c>
      <c r="I69" s="5">
        <v>2140000</v>
      </c>
      <c r="J69" s="5">
        <f>I69*1.125</f>
        <v>2407500</v>
      </c>
      <c r="K69" s="2" t="s">
        <v>12</v>
      </c>
      <c r="L69" s="2" t="s">
        <v>141</v>
      </c>
      <c r="M69" s="2" t="s">
        <v>3476</v>
      </c>
      <c r="N69" s="2" t="s">
        <v>2458</v>
      </c>
      <c r="O69" s="2" t="s">
        <v>1817</v>
      </c>
      <c r="P69" s="2"/>
    </row>
    <row r="70" spans="1:16" ht="87" customHeight="1">
      <c r="A70" s="2">
        <v>10100</v>
      </c>
      <c r="B70" s="2" t="s">
        <v>1826</v>
      </c>
      <c r="C70" s="2" t="s">
        <v>1826</v>
      </c>
      <c r="D70" s="3" t="s">
        <v>2278</v>
      </c>
      <c r="E70" s="2" t="s">
        <v>2279</v>
      </c>
      <c r="F70" s="2" t="s">
        <v>2279</v>
      </c>
      <c r="G70" s="2" t="s">
        <v>3630</v>
      </c>
      <c r="H70" s="3" t="s">
        <v>2280</v>
      </c>
      <c r="I70" s="5">
        <v>7370000</v>
      </c>
      <c r="J70" s="5">
        <f>I70*2.026</f>
        <v>14931619.999999998</v>
      </c>
      <c r="K70" s="2" t="s">
        <v>42</v>
      </c>
      <c r="L70" s="2"/>
      <c r="M70" s="2" t="s">
        <v>3497</v>
      </c>
      <c r="N70" s="2" t="s">
        <v>2458</v>
      </c>
      <c r="O70" s="2" t="s">
        <v>1817</v>
      </c>
      <c r="P70" s="2"/>
    </row>
    <row r="71" spans="1:16" ht="33.75">
      <c r="A71" s="2">
        <v>10101</v>
      </c>
      <c r="B71" s="2" t="s">
        <v>1826</v>
      </c>
      <c r="C71" s="2" t="s">
        <v>1826</v>
      </c>
      <c r="D71" s="3" t="s">
        <v>2212</v>
      </c>
      <c r="E71" s="2" t="s">
        <v>2213</v>
      </c>
      <c r="F71" s="2" t="s">
        <v>2213</v>
      </c>
      <c r="G71" s="2" t="s">
        <v>3529</v>
      </c>
      <c r="H71" s="3" t="s">
        <v>2214</v>
      </c>
      <c r="I71" s="5">
        <v>9900000</v>
      </c>
      <c r="J71" s="5">
        <f>I71*1.125</f>
        <v>11137500</v>
      </c>
      <c r="K71" s="2" t="s">
        <v>12</v>
      </c>
      <c r="L71" s="2" t="s">
        <v>141</v>
      </c>
      <c r="M71" s="2" t="s">
        <v>3497</v>
      </c>
      <c r="N71" s="2" t="s">
        <v>2458</v>
      </c>
      <c r="O71" s="2" t="s">
        <v>1817</v>
      </c>
      <c r="P71" s="2"/>
    </row>
    <row r="72" spans="1:16" ht="22.5">
      <c r="A72" s="2">
        <v>10102</v>
      </c>
      <c r="B72" s="2" t="s">
        <v>1817</v>
      </c>
      <c r="C72" s="2" t="s">
        <v>1817</v>
      </c>
      <c r="D72" s="3" t="s">
        <v>1943</v>
      </c>
      <c r="E72" s="2" t="s">
        <v>3239</v>
      </c>
      <c r="F72" s="2" t="s">
        <v>1944</v>
      </c>
      <c r="G72" s="2" t="s">
        <v>3475</v>
      </c>
      <c r="H72" s="3" t="s">
        <v>1945</v>
      </c>
      <c r="I72" s="5">
        <f>3600000+7420000</f>
        <v>11020000</v>
      </c>
      <c r="J72" s="5">
        <f>I72*2.026</f>
        <v>22326519.999999996</v>
      </c>
      <c r="K72" s="2" t="s">
        <v>3222</v>
      </c>
      <c r="L72" s="2" t="s">
        <v>141</v>
      </c>
      <c r="M72" s="2" t="s">
        <v>3506</v>
      </c>
      <c r="N72" s="2" t="s">
        <v>2459</v>
      </c>
      <c r="O72" s="2" t="s">
        <v>1817</v>
      </c>
      <c r="P72" s="2" t="s">
        <v>141</v>
      </c>
    </row>
    <row r="73" spans="1:16" ht="22.5">
      <c r="A73" s="2">
        <v>10107</v>
      </c>
      <c r="B73" s="2" t="s">
        <v>1826</v>
      </c>
      <c r="C73" s="2" t="s">
        <v>1826</v>
      </c>
      <c r="D73" s="3" t="s">
        <v>2259</v>
      </c>
      <c r="E73" s="2" t="s">
        <v>2241</v>
      </c>
      <c r="F73" s="2" t="s">
        <v>2241</v>
      </c>
      <c r="G73" s="2" t="s">
        <v>3487</v>
      </c>
      <c r="H73" s="3" t="s">
        <v>2260</v>
      </c>
      <c r="I73" s="5">
        <v>30700000</v>
      </c>
      <c r="J73" s="5">
        <f>I73*2.772</f>
        <v>85100400</v>
      </c>
      <c r="K73" s="2" t="s">
        <v>154</v>
      </c>
      <c r="L73" s="2" t="s">
        <v>141</v>
      </c>
      <c r="M73" s="2" t="s">
        <v>3497</v>
      </c>
      <c r="N73" s="2" t="s">
        <v>146</v>
      </c>
      <c r="O73" s="2" t="s">
        <v>1817</v>
      </c>
      <c r="P73" s="2"/>
    </row>
    <row r="74" spans="1:16" ht="22.5">
      <c r="A74" s="2">
        <v>10109</v>
      </c>
      <c r="B74" s="2" t="s">
        <v>1826</v>
      </c>
      <c r="C74" s="2" t="s">
        <v>1826</v>
      </c>
      <c r="D74" s="3" t="s">
        <v>2219</v>
      </c>
      <c r="E74" s="2" t="s">
        <v>1978</v>
      </c>
      <c r="F74" s="2" t="s">
        <v>2220</v>
      </c>
      <c r="G74" s="2" t="s">
        <v>190</v>
      </c>
      <c r="H74" s="3" t="s">
        <v>2221</v>
      </c>
      <c r="I74" s="5">
        <v>2500000</v>
      </c>
      <c r="J74" s="5">
        <f>I74*1.125</f>
        <v>2812500</v>
      </c>
      <c r="K74" s="2" t="s">
        <v>12</v>
      </c>
      <c r="L74" s="2" t="s">
        <v>141</v>
      </c>
      <c r="M74" s="2" t="s">
        <v>3497</v>
      </c>
      <c r="N74" s="2" t="s">
        <v>2458</v>
      </c>
      <c r="O74" s="2" t="s">
        <v>1817</v>
      </c>
      <c r="P74" s="2" t="s">
        <v>141</v>
      </c>
    </row>
    <row r="75" spans="1:16" ht="22.5">
      <c r="A75" s="2">
        <v>10112</v>
      </c>
      <c r="B75" s="2" t="s">
        <v>1826</v>
      </c>
      <c r="C75" s="2" t="s">
        <v>1826</v>
      </c>
      <c r="D75" s="3" t="s">
        <v>2281</v>
      </c>
      <c r="E75" s="2" t="s">
        <v>158</v>
      </c>
      <c r="F75" s="2" t="s">
        <v>1828</v>
      </c>
      <c r="G75" s="2" t="s">
        <v>3486</v>
      </c>
      <c r="H75" s="3" t="s">
        <v>2282</v>
      </c>
      <c r="I75" s="5">
        <v>1300000</v>
      </c>
      <c r="J75" s="5">
        <f>I75*2.026</f>
        <v>2633799.9999999995</v>
      </c>
      <c r="K75" s="2" t="s">
        <v>42</v>
      </c>
      <c r="L75" s="2"/>
      <c r="M75" s="2" t="s">
        <v>3491</v>
      </c>
      <c r="N75" s="2" t="s">
        <v>2458</v>
      </c>
      <c r="O75" s="2" t="s">
        <v>1817</v>
      </c>
      <c r="P75" s="2" t="s">
        <v>141</v>
      </c>
    </row>
    <row r="76" spans="1:16" ht="106.5" customHeight="1">
      <c r="A76" s="2">
        <v>10113</v>
      </c>
      <c r="B76" s="2" t="s">
        <v>1826</v>
      </c>
      <c r="C76" s="2" t="s">
        <v>2222</v>
      </c>
      <c r="D76" s="3" t="s">
        <v>2223</v>
      </c>
      <c r="E76" s="2" t="s">
        <v>2224</v>
      </c>
      <c r="F76" s="2" t="s">
        <v>2225</v>
      </c>
      <c r="G76" s="2" t="s">
        <v>3503</v>
      </c>
      <c r="H76" s="3" t="s">
        <v>2226</v>
      </c>
      <c r="I76" s="5">
        <v>1500000</v>
      </c>
      <c r="J76" s="5">
        <f>I76*1.125</f>
        <v>1687500</v>
      </c>
      <c r="K76" s="2" t="s">
        <v>12</v>
      </c>
      <c r="L76" s="2" t="s">
        <v>141</v>
      </c>
      <c r="M76" s="2" t="s">
        <v>522</v>
      </c>
      <c r="N76" s="2" t="s">
        <v>2458</v>
      </c>
      <c r="O76" s="2" t="s">
        <v>1817</v>
      </c>
      <c r="P76" s="2"/>
    </row>
    <row r="77" spans="1:16" ht="33.75">
      <c r="A77" s="2">
        <v>10118</v>
      </c>
      <c r="B77" s="2" t="s">
        <v>1829</v>
      </c>
      <c r="C77" s="2" t="s">
        <v>138</v>
      </c>
      <c r="D77" s="3" t="s">
        <v>2351</v>
      </c>
      <c r="E77" s="2" t="s">
        <v>2352</v>
      </c>
      <c r="F77" s="2" t="s">
        <v>1824</v>
      </c>
      <c r="G77" s="2" t="s">
        <v>3489</v>
      </c>
      <c r="H77" s="3" t="s">
        <v>2353</v>
      </c>
      <c r="I77" s="5">
        <v>18000000</v>
      </c>
      <c r="J77" s="5">
        <f>I77*2.026</f>
        <v>36468000</v>
      </c>
      <c r="K77" s="2" t="s">
        <v>42</v>
      </c>
      <c r="L77" s="2" t="s">
        <v>141</v>
      </c>
      <c r="M77" s="2" t="s">
        <v>3479</v>
      </c>
      <c r="N77" s="2" t="s">
        <v>2459</v>
      </c>
      <c r="O77" s="2" t="s">
        <v>1817</v>
      </c>
      <c r="P77" s="2"/>
    </row>
    <row r="78" spans="1:16" ht="22.5">
      <c r="A78" s="2">
        <v>10119</v>
      </c>
      <c r="B78" s="2" t="s">
        <v>1829</v>
      </c>
      <c r="C78" s="2" t="s">
        <v>138</v>
      </c>
      <c r="D78" s="3" t="s">
        <v>2304</v>
      </c>
      <c r="E78" s="2" t="s">
        <v>2305</v>
      </c>
      <c r="F78" s="2" t="s">
        <v>2306</v>
      </c>
      <c r="G78" s="2" t="s">
        <v>3489</v>
      </c>
      <c r="H78" s="3" t="s">
        <v>2307</v>
      </c>
      <c r="I78" s="5">
        <v>12000000</v>
      </c>
      <c r="J78" s="5">
        <f>I78*1.48</f>
        <v>17760000</v>
      </c>
      <c r="K78" s="2" t="s">
        <v>30</v>
      </c>
      <c r="L78" s="2" t="s">
        <v>141</v>
      </c>
      <c r="M78" s="2" t="s">
        <v>3488</v>
      </c>
      <c r="N78" s="2" t="s">
        <v>2459</v>
      </c>
      <c r="O78" s="2" t="s">
        <v>1817</v>
      </c>
      <c r="P78" s="2"/>
    </row>
    <row r="79" spans="1:16" ht="22.5">
      <c r="A79" s="2">
        <v>10120</v>
      </c>
      <c r="B79" s="2" t="s">
        <v>1829</v>
      </c>
      <c r="C79" s="2" t="s">
        <v>1829</v>
      </c>
      <c r="D79" s="3" t="s">
        <v>2308</v>
      </c>
      <c r="E79" s="2" t="s">
        <v>2309</v>
      </c>
      <c r="F79" s="2" t="s">
        <v>2310</v>
      </c>
      <c r="G79" s="2" t="s">
        <v>3475</v>
      </c>
      <c r="H79" s="3" t="s">
        <v>2311</v>
      </c>
      <c r="I79" s="5">
        <v>1785000</v>
      </c>
      <c r="J79" s="5">
        <f>I79*1.48</f>
        <v>2641800</v>
      </c>
      <c r="K79" s="2" t="s">
        <v>30</v>
      </c>
      <c r="L79" s="2" t="s">
        <v>141</v>
      </c>
      <c r="M79" s="2" t="s">
        <v>3479</v>
      </c>
      <c r="N79" s="2" t="s">
        <v>2459</v>
      </c>
      <c r="O79" s="2" t="s">
        <v>1817</v>
      </c>
      <c r="P79" s="2"/>
    </row>
    <row r="80" spans="1:16" ht="22.5">
      <c r="A80" s="2">
        <v>10123</v>
      </c>
      <c r="B80" s="2" t="s">
        <v>1829</v>
      </c>
      <c r="C80" s="2" t="s">
        <v>2312</v>
      </c>
      <c r="D80" s="3" t="s">
        <v>2313</v>
      </c>
      <c r="E80" s="2" t="s">
        <v>1832</v>
      </c>
      <c r="F80" s="2" t="s">
        <v>2314</v>
      </c>
      <c r="G80" s="2" t="s">
        <v>3477</v>
      </c>
      <c r="H80" s="3" t="s">
        <v>2315</v>
      </c>
      <c r="I80" s="5">
        <v>3065000</v>
      </c>
      <c r="J80" s="5">
        <f>I80*1.48</f>
        <v>4536200</v>
      </c>
      <c r="K80" s="2" t="s">
        <v>30</v>
      </c>
      <c r="L80" s="2" t="s">
        <v>141</v>
      </c>
      <c r="M80" s="2" t="s">
        <v>3479</v>
      </c>
      <c r="N80" s="2" t="s">
        <v>2458</v>
      </c>
      <c r="O80" s="2" t="s">
        <v>1817</v>
      </c>
      <c r="P80" s="2" t="s">
        <v>141</v>
      </c>
    </row>
    <row r="81" spans="1:16" ht="45">
      <c r="A81" s="2">
        <v>10124</v>
      </c>
      <c r="B81" s="2" t="s">
        <v>1829</v>
      </c>
      <c r="C81" s="2" t="s">
        <v>1829</v>
      </c>
      <c r="D81" s="3" t="s">
        <v>2354</v>
      </c>
      <c r="E81" s="2" t="s">
        <v>2355</v>
      </c>
      <c r="F81" s="2" t="s">
        <v>2341</v>
      </c>
      <c r="G81" s="2" t="s">
        <v>3477</v>
      </c>
      <c r="H81" s="3" t="s">
        <v>2356</v>
      </c>
      <c r="I81" s="5">
        <v>5400000</v>
      </c>
      <c r="J81" s="5">
        <f>I81*2.026</f>
        <v>10940399.999999998</v>
      </c>
      <c r="K81" s="2" t="s">
        <v>42</v>
      </c>
      <c r="L81" s="2" t="s">
        <v>141</v>
      </c>
      <c r="M81" s="2" t="s">
        <v>3506</v>
      </c>
      <c r="N81" s="2" t="s">
        <v>2458</v>
      </c>
      <c r="O81" s="2" t="s">
        <v>1817</v>
      </c>
      <c r="P81" s="2"/>
    </row>
    <row r="82" spans="1:16" ht="33.75">
      <c r="A82" s="2">
        <v>10125</v>
      </c>
      <c r="B82" s="2" t="s">
        <v>1829</v>
      </c>
      <c r="C82" s="2" t="s">
        <v>1829</v>
      </c>
      <c r="D82" s="3" t="s">
        <v>2293</v>
      </c>
      <c r="E82" s="2" t="s">
        <v>2294</v>
      </c>
      <c r="F82" s="2" t="s">
        <v>2295</v>
      </c>
      <c r="G82" s="2" t="s">
        <v>3477</v>
      </c>
      <c r="H82" s="3" t="s">
        <v>2296</v>
      </c>
      <c r="I82" s="5">
        <v>8000000</v>
      </c>
      <c r="J82" s="5">
        <f>I82*1.125</f>
        <v>9000000</v>
      </c>
      <c r="K82" s="2" t="s">
        <v>12</v>
      </c>
      <c r="L82" s="2" t="s">
        <v>141</v>
      </c>
      <c r="M82" s="2" t="s">
        <v>3479</v>
      </c>
      <c r="N82" s="2" t="s">
        <v>2458</v>
      </c>
      <c r="O82" s="2" t="s">
        <v>1817</v>
      </c>
      <c r="P82" s="2"/>
    </row>
    <row r="83" spans="1:16" ht="22.5">
      <c r="A83" s="2">
        <v>10127</v>
      </c>
      <c r="B83" s="2" t="s">
        <v>2403</v>
      </c>
      <c r="C83" s="2" t="s">
        <v>138</v>
      </c>
      <c r="D83" s="3" t="s">
        <v>2404</v>
      </c>
      <c r="E83" s="2" t="s">
        <v>281</v>
      </c>
      <c r="F83" s="2" t="s">
        <v>2405</v>
      </c>
      <c r="G83" s="2" t="s">
        <v>3477</v>
      </c>
      <c r="H83" s="3" t="s">
        <v>2406</v>
      </c>
      <c r="I83" s="5">
        <v>21400000</v>
      </c>
      <c r="J83" s="5">
        <f>I83*1.48</f>
        <v>31672000</v>
      </c>
      <c r="K83" s="2" t="s">
        <v>30</v>
      </c>
      <c r="L83" s="2" t="s">
        <v>141</v>
      </c>
      <c r="M83" s="2" t="s">
        <v>3497</v>
      </c>
      <c r="N83" s="2" t="s">
        <v>2459</v>
      </c>
      <c r="O83" s="2" t="s">
        <v>1817</v>
      </c>
      <c r="P83" s="2" t="s">
        <v>141</v>
      </c>
    </row>
    <row r="84" spans="1:16" ht="33.75">
      <c r="A84" s="2">
        <v>10128</v>
      </c>
      <c r="B84" s="2" t="s">
        <v>2403</v>
      </c>
      <c r="C84" s="2" t="s">
        <v>2403</v>
      </c>
      <c r="D84" s="3" t="s">
        <v>2407</v>
      </c>
      <c r="E84" s="2" t="s">
        <v>1581</v>
      </c>
      <c r="F84" s="2" t="s">
        <v>1824</v>
      </c>
      <c r="G84" s="2" t="s">
        <v>3480</v>
      </c>
      <c r="H84" s="3" t="s">
        <v>2408</v>
      </c>
      <c r="I84" s="5">
        <v>7800000</v>
      </c>
      <c r="J84" s="5">
        <f>I84*2.026</f>
        <v>15802799.999999998</v>
      </c>
      <c r="K84" s="2" t="s">
        <v>42</v>
      </c>
      <c r="L84" s="2" t="s">
        <v>141</v>
      </c>
      <c r="M84" s="2" t="s">
        <v>3497</v>
      </c>
      <c r="N84" s="2" t="s">
        <v>2458</v>
      </c>
      <c r="O84" s="2" t="s">
        <v>1817</v>
      </c>
      <c r="P84" s="2"/>
    </row>
    <row r="85" spans="1:16" ht="45">
      <c r="A85" s="2">
        <v>10129</v>
      </c>
      <c r="B85" s="2" t="s">
        <v>2403</v>
      </c>
      <c r="C85" s="2" t="s">
        <v>2403</v>
      </c>
      <c r="D85" s="3" t="s">
        <v>2409</v>
      </c>
      <c r="E85" s="2" t="s">
        <v>2410</v>
      </c>
      <c r="F85" s="2" t="s">
        <v>2411</v>
      </c>
      <c r="G85" s="2" t="s">
        <v>190</v>
      </c>
      <c r="H85" s="3" t="s">
        <v>2412</v>
      </c>
      <c r="I85" s="5">
        <v>2000000</v>
      </c>
      <c r="J85" s="5">
        <f>I85*2.026</f>
        <v>4051999.9999999995</v>
      </c>
      <c r="K85" s="2" t="s">
        <v>42</v>
      </c>
      <c r="L85" s="2" t="s">
        <v>141</v>
      </c>
      <c r="M85" s="2" t="s">
        <v>3497</v>
      </c>
      <c r="N85" s="2" t="s">
        <v>2458</v>
      </c>
      <c r="O85" s="2" t="s">
        <v>1817</v>
      </c>
      <c r="P85" s="2" t="s">
        <v>141</v>
      </c>
    </row>
    <row r="86" spans="1:16" ht="22.5">
      <c r="A86" s="2">
        <v>10130</v>
      </c>
      <c r="B86" s="2" t="s">
        <v>1025</v>
      </c>
      <c r="C86" s="2" t="s">
        <v>1025</v>
      </c>
      <c r="D86" s="3" t="s">
        <v>2419</v>
      </c>
      <c r="E86" s="2" t="s">
        <v>2420</v>
      </c>
      <c r="F86" s="2" t="s">
        <v>2064</v>
      </c>
      <c r="G86" s="2" t="s">
        <v>3475</v>
      </c>
      <c r="H86" s="3" t="s">
        <v>2421</v>
      </c>
      <c r="I86" s="5">
        <v>6069000</v>
      </c>
      <c r="J86" s="5">
        <f>I86*1.125</f>
        <v>6827625</v>
      </c>
      <c r="K86" s="2" t="s">
        <v>12</v>
      </c>
      <c r="L86" s="2" t="s">
        <v>141</v>
      </c>
      <c r="M86" s="2" t="s">
        <v>3488</v>
      </c>
      <c r="N86" s="2" t="s">
        <v>146</v>
      </c>
      <c r="O86" s="2" t="s">
        <v>1817</v>
      </c>
      <c r="P86" s="2" t="s">
        <v>141</v>
      </c>
    </row>
    <row r="87" spans="1:16" ht="22.5">
      <c r="A87" s="2">
        <v>10131</v>
      </c>
      <c r="B87" s="2" t="s">
        <v>1025</v>
      </c>
      <c r="C87" s="2" t="s">
        <v>1025</v>
      </c>
      <c r="D87" s="3" t="s">
        <v>2422</v>
      </c>
      <c r="E87" s="2" t="s">
        <v>2423</v>
      </c>
      <c r="F87" s="2" t="s">
        <v>842</v>
      </c>
      <c r="G87" s="2" t="s">
        <v>3475</v>
      </c>
      <c r="H87" s="3" t="s">
        <v>2424</v>
      </c>
      <c r="I87" s="5">
        <v>3800000</v>
      </c>
      <c r="J87" s="5">
        <f>I87*1.125</f>
        <v>4275000</v>
      </c>
      <c r="K87" s="2" t="s">
        <v>12</v>
      </c>
      <c r="L87" s="2" t="s">
        <v>141</v>
      </c>
      <c r="M87" s="2" t="s">
        <v>3488</v>
      </c>
      <c r="N87" s="2" t="s">
        <v>2459</v>
      </c>
      <c r="O87" s="2" t="s">
        <v>1817</v>
      </c>
      <c r="P87" s="2"/>
    </row>
    <row r="88" spans="1:16" ht="33.75">
      <c r="A88" s="2">
        <v>10132</v>
      </c>
      <c r="B88" s="2" t="s">
        <v>1025</v>
      </c>
      <c r="C88" s="2" t="s">
        <v>1025</v>
      </c>
      <c r="D88" s="3" t="s">
        <v>2431</v>
      </c>
      <c r="E88" s="2" t="s">
        <v>2432</v>
      </c>
      <c r="F88" s="2" t="s">
        <v>2433</v>
      </c>
      <c r="G88" s="2" t="s">
        <v>3475</v>
      </c>
      <c r="H88" s="3" t="s">
        <v>2434</v>
      </c>
      <c r="I88" s="5">
        <v>13600000</v>
      </c>
      <c r="J88" s="5">
        <f>I88*1.48</f>
        <v>20128000</v>
      </c>
      <c r="K88" s="2" t="s">
        <v>30</v>
      </c>
      <c r="L88" s="2" t="s">
        <v>141</v>
      </c>
      <c r="M88" s="2" t="s">
        <v>3478</v>
      </c>
      <c r="N88" s="2" t="s">
        <v>2459</v>
      </c>
      <c r="O88" s="2" t="s">
        <v>1817</v>
      </c>
      <c r="P88" s="2"/>
    </row>
    <row r="89" spans="1:16" ht="33.75">
      <c r="A89" s="2">
        <v>10133</v>
      </c>
      <c r="B89" s="2" t="s">
        <v>1025</v>
      </c>
      <c r="C89" s="2" t="s">
        <v>1025</v>
      </c>
      <c r="D89" s="3" t="s">
        <v>2435</v>
      </c>
      <c r="E89" s="2" t="s">
        <v>1031</v>
      </c>
      <c r="F89" s="2" t="s">
        <v>2436</v>
      </c>
      <c r="G89" s="2" t="s">
        <v>190</v>
      </c>
      <c r="H89" s="3" t="s">
        <v>2437</v>
      </c>
      <c r="I89" s="5">
        <v>15000000</v>
      </c>
      <c r="J89" s="5">
        <f>I89*1.48</f>
        <v>22200000</v>
      </c>
      <c r="K89" s="2" t="s">
        <v>30</v>
      </c>
      <c r="L89" s="2" t="s">
        <v>141</v>
      </c>
      <c r="M89" s="2" t="s">
        <v>3499</v>
      </c>
      <c r="N89" s="2" t="s">
        <v>2458</v>
      </c>
      <c r="O89" s="2" t="s">
        <v>1817</v>
      </c>
      <c r="P89" s="2" t="s">
        <v>141</v>
      </c>
    </row>
    <row r="90" spans="1:16" ht="33.75">
      <c r="A90" s="2">
        <v>10134</v>
      </c>
      <c r="B90" s="2" t="s">
        <v>1025</v>
      </c>
      <c r="C90" s="2" t="s">
        <v>1817</v>
      </c>
      <c r="D90" s="3" t="s">
        <v>1908</v>
      </c>
      <c r="E90" s="2" t="s">
        <v>1909</v>
      </c>
      <c r="F90" s="2" t="s">
        <v>1909</v>
      </c>
      <c r="G90" s="2" t="s">
        <v>3535</v>
      </c>
      <c r="H90" s="3" t="s">
        <v>1910</v>
      </c>
      <c r="I90" s="5">
        <v>5500000</v>
      </c>
      <c r="J90" s="5">
        <f>I90*1.48</f>
        <v>8140000</v>
      </c>
      <c r="K90" s="2" t="s">
        <v>676</v>
      </c>
      <c r="L90" s="2" t="s">
        <v>141</v>
      </c>
      <c r="M90" s="2" t="s">
        <v>3560</v>
      </c>
      <c r="N90" s="2" t="s">
        <v>146</v>
      </c>
      <c r="O90" s="2" t="s">
        <v>1817</v>
      </c>
      <c r="P90" s="2"/>
    </row>
    <row r="91" spans="1:16" ht="22.5">
      <c r="A91" s="2">
        <v>10135</v>
      </c>
      <c r="B91" s="2" t="s">
        <v>2403</v>
      </c>
      <c r="C91" s="2" t="s">
        <v>2403</v>
      </c>
      <c r="D91" s="3" t="s">
        <v>2413</v>
      </c>
      <c r="E91" s="2" t="s">
        <v>2414</v>
      </c>
      <c r="F91" s="2" t="s">
        <v>2172</v>
      </c>
      <c r="G91" s="2" t="s">
        <v>3480</v>
      </c>
      <c r="H91" s="3" t="s">
        <v>2415</v>
      </c>
      <c r="I91" s="5">
        <v>1200000</v>
      </c>
      <c r="J91" s="5">
        <f>I91*2.026</f>
        <v>2431199.9999999995</v>
      </c>
      <c r="K91" s="2" t="s">
        <v>42</v>
      </c>
      <c r="L91" s="2" t="s">
        <v>141</v>
      </c>
      <c r="M91" s="2" t="s">
        <v>3497</v>
      </c>
      <c r="N91" s="2" t="s">
        <v>2459</v>
      </c>
      <c r="O91" s="2" t="s">
        <v>1817</v>
      </c>
      <c r="P91" s="2"/>
    </row>
    <row r="92" spans="1:16" ht="22.5">
      <c r="A92" s="2">
        <v>10136</v>
      </c>
      <c r="B92" s="2" t="s">
        <v>1817</v>
      </c>
      <c r="C92" s="2" t="s">
        <v>1817</v>
      </c>
      <c r="D92" s="3" t="s">
        <v>2046</v>
      </c>
      <c r="E92" s="2" t="s">
        <v>2047</v>
      </c>
      <c r="F92" s="2" t="s">
        <v>1831</v>
      </c>
      <c r="G92" s="2" t="s">
        <v>3475</v>
      </c>
      <c r="H92" s="3" t="s">
        <v>2048</v>
      </c>
      <c r="I92" s="5">
        <v>4702880.7</v>
      </c>
      <c r="J92" s="5">
        <f>I92*2.772</f>
        <v>13036385.3004</v>
      </c>
      <c r="K92" s="2" t="s">
        <v>154</v>
      </c>
      <c r="L92" s="2" t="s">
        <v>141</v>
      </c>
      <c r="M92" s="2" t="s">
        <v>3505</v>
      </c>
      <c r="N92" s="2" t="s">
        <v>2459</v>
      </c>
      <c r="O92" s="2" t="s">
        <v>1817</v>
      </c>
      <c r="P92" s="2" t="s">
        <v>141</v>
      </c>
    </row>
    <row r="93" spans="1:16" ht="22.5">
      <c r="A93" s="2">
        <v>10138</v>
      </c>
      <c r="B93" s="2" t="s">
        <v>1822</v>
      </c>
      <c r="C93" s="2" t="s">
        <v>138</v>
      </c>
      <c r="D93" s="3" t="s">
        <v>2083</v>
      </c>
      <c r="E93" s="2" t="s">
        <v>1821</v>
      </c>
      <c r="F93" s="2" t="s">
        <v>2084</v>
      </c>
      <c r="G93" s="2" t="s">
        <v>3489</v>
      </c>
      <c r="H93" s="3" t="s">
        <v>2085</v>
      </c>
      <c r="I93" s="5">
        <v>30000000</v>
      </c>
      <c r="J93" s="5">
        <f>I93*1.48</f>
        <v>44400000</v>
      </c>
      <c r="K93" s="2" t="s">
        <v>30</v>
      </c>
      <c r="L93" s="2" t="s">
        <v>141</v>
      </c>
      <c r="M93" s="2"/>
      <c r="N93" s="2" t="s">
        <v>2459</v>
      </c>
      <c r="O93" s="2" t="s">
        <v>1817</v>
      </c>
      <c r="P93" s="2"/>
    </row>
    <row r="94" spans="1:16" ht="33.75">
      <c r="A94" s="2">
        <v>10140</v>
      </c>
      <c r="B94" s="2" t="s">
        <v>1829</v>
      </c>
      <c r="C94" s="2" t="s">
        <v>138</v>
      </c>
      <c r="D94" s="3" t="s">
        <v>2316</v>
      </c>
      <c r="E94" s="2" t="s">
        <v>1834</v>
      </c>
      <c r="F94" s="2" t="s">
        <v>2317</v>
      </c>
      <c r="G94" s="2" t="s">
        <v>3489</v>
      </c>
      <c r="H94" s="3" t="s">
        <v>2318</v>
      </c>
      <c r="I94" s="5">
        <v>4970000</v>
      </c>
      <c r="J94" s="5">
        <f>I94*1.48</f>
        <v>7355600</v>
      </c>
      <c r="K94" s="2" t="s">
        <v>30</v>
      </c>
      <c r="L94" s="2" t="s">
        <v>141</v>
      </c>
      <c r="M94" s="2" t="s">
        <v>190</v>
      </c>
      <c r="N94" s="2" t="s">
        <v>2459</v>
      </c>
      <c r="O94" s="2" t="s">
        <v>1817</v>
      </c>
      <c r="P94" s="2"/>
    </row>
    <row r="95" spans="1:16" ht="33.75">
      <c r="A95" s="2">
        <v>10144</v>
      </c>
      <c r="B95" s="2" t="s">
        <v>1829</v>
      </c>
      <c r="C95" s="2" t="s">
        <v>138</v>
      </c>
      <c r="D95" s="3" t="s">
        <v>2384</v>
      </c>
      <c r="E95" s="2" t="s">
        <v>1833</v>
      </c>
      <c r="F95" s="2" t="s">
        <v>2385</v>
      </c>
      <c r="G95" s="2" t="s">
        <v>3477</v>
      </c>
      <c r="H95" s="3" t="s">
        <v>2386</v>
      </c>
      <c r="I95" s="5">
        <v>3000000</v>
      </c>
      <c r="J95" s="5">
        <f>I95*1.48</f>
        <v>4440000</v>
      </c>
      <c r="K95" s="2" t="s">
        <v>30</v>
      </c>
      <c r="L95" s="2"/>
      <c r="M95" s="2" t="s">
        <v>3479</v>
      </c>
      <c r="N95" s="2" t="s">
        <v>2459</v>
      </c>
      <c r="O95" s="2" t="s">
        <v>1817</v>
      </c>
      <c r="P95" s="2"/>
    </row>
    <row r="96" spans="1:16" ht="67.5">
      <c r="A96" s="2">
        <v>10147</v>
      </c>
      <c r="B96" s="2" t="s">
        <v>1829</v>
      </c>
      <c r="C96" s="2" t="s">
        <v>2319</v>
      </c>
      <c r="D96" s="3" t="s">
        <v>2320</v>
      </c>
      <c r="E96" s="2" t="s">
        <v>2321</v>
      </c>
      <c r="F96" s="2" t="s">
        <v>2322</v>
      </c>
      <c r="G96" s="2" t="s">
        <v>190</v>
      </c>
      <c r="H96" s="3" t="s">
        <v>3431</v>
      </c>
      <c r="I96" s="5">
        <v>4670000</v>
      </c>
      <c r="J96" s="5">
        <f>I96*1.48</f>
        <v>6911600</v>
      </c>
      <c r="K96" s="2" t="s">
        <v>30</v>
      </c>
      <c r="L96" s="2" t="s">
        <v>141</v>
      </c>
      <c r="M96" s="2" t="s">
        <v>3499</v>
      </c>
      <c r="N96" s="2" t="s">
        <v>2458</v>
      </c>
      <c r="O96" s="2" t="s">
        <v>1817</v>
      </c>
      <c r="P96" s="2" t="s">
        <v>141</v>
      </c>
    </row>
    <row r="97" spans="1:16" ht="67.5">
      <c r="A97" s="2">
        <v>10148</v>
      </c>
      <c r="B97" s="2" t="s">
        <v>1829</v>
      </c>
      <c r="C97" s="2" t="s">
        <v>1829</v>
      </c>
      <c r="D97" s="3" t="s">
        <v>2297</v>
      </c>
      <c r="E97" s="2" t="s">
        <v>1830</v>
      </c>
      <c r="F97" s="2" t="s">
        <v>2298</v>
      </c>
      <c r="G97" s="2" t="s">
        <v>190</v>
      </c>
      <c r="H97" s="3" t="s">
        <v>3432</v>
      </c>
      <c r="I97" s="5">
        <v>7023000</v>
      </c>
      <c r="J97" s="5">
        <f>I97*1.125</f>
        <v>7900875</v>
      </c>
      <c r="K97" s="2" t="s">
        <v>12</v>
      </c>
      <c r="L97" s="2" t="s">
        <v>141</v>
      </c>
      <c r="M97" s="2" t="s">
        <v>3523</v>
      </c>
      <c r="N97" s="2" t="s">
        <v>2458</v>
      </c>
      <c r="O97" s="2" t="s">
        <v>1817</v>
      </c>
      <c r="P97" s="2" t="s">
        <v>141</v>
      </c>
    </row>
    <row r="98" spans="1:16" ht="45">
      <c r="A98" s="2">
        <v>10149</v>
      </c>
      <c r="B98" s="2" t="s">
        <v>1829</v>
      </c>
      <c r="C98" s="2" t="s">
        <v>1829</v>
      </c>
      <c r="D98" s="3" t="s">
        <v>2373</v>
      </c>
      <c r="E98" s="2" t="s">
        <v>2374</v>
      </c>
      <c r="F98" s="2" t="s">
        <v>2375</v>
      </c>
      <c r="G98" s="2" t="s">
        <v>190</v>
      </c>
      <c r="H98" s="3" t="s">
        <v>2376</v>
      </c>
      <c r="I98" s="5">
        <v>1787000</v>
      </c>
      <c r="J98" s="5">
        <f>I98*2.772</f>
        <v>4953564</v>
      </c>
      <c r="K98" s="2" t="s">
        <v>154</v>
      </c>
      <c r="L98" s="2" t="s">
        <v>141</v>
      </c>
      <c r="M98" s="2" t="s">
        <v>3488</v>
      </c>
      <c r="N98" s="2" t="s">
        <v>2458</v>
      </c>
      <c r="O98" s="2" t="s">
        <v>1817</v>
      </c>
      <c r="P98" s="2" t="s">
        <v>141</v>
      </c>
    </row>
    <row r="99" spans="1:16" ht="67.5">
      <c r="A99" s="2">
        <v>10150</v>
      </c>
      <c r="B99" s="2" t="s">
        <v>1829</v>
      </c>
      <c r="C99" s="2" t="s">
        <v>1829</v>
      </c>
      <c r="D99" s="3" t="s">
        <v>2357</v>
      </c>
      <c r="E99" s="2" t="s">
        <v>2309</v>
      </c>
      <c r="F99" s="2" t="s">
        <v>508</v>
      </c>
      <c r="G99" s="2" t="s">
        <v>190</v>
      </c>
      <c r="H99" s="3" t="s">
        <v>3433</v>
      </c>
      <c r="I99" s="5">
        <v>4305000</v>
      </c>
      <c r="J99" s="5">
        <f>I99*2.026</f>
        <v>8721930</v>
      </c>
      <c r="K99" s="2" t="s">
        <v>42</v>
      </c>
      <c r="L99" s="2" t="s">
        <v>141</v>
      </c>
      <c r="M99" s="2" t="s">
        <v>3479</v>
      </c>
      <c r="N99" s="2" t="s">
        <v>2458</v>
      </c>
      <c r="O99" s="2" t="s">
        <v>1817</v>
      </c>
      <c r="P99" s="2" t="s">
        <v>141</v>
      </c>
    </row>
    <row r="100" spans="1:16" ht="33.75">
      <c r="A100" s="2">
        <v>10151</v>
      </c>
      <c r="B100" s="2" t="s">
        <v>1829</v>
      </c>
      <c r="C100" s="2" t="s">
        <v>2358</v>
      </c>
      <c r="D100" s="3" t="s">
        <v>2359</v>
      </c>
      <c r="E100" s="2" t="s">
        <v>2360</v>
      </c>
      <c r="F100" s="2" t="s">
        <v>2361</v>
      </c>
      <c r="G100" s="2" t="s">
        <v>190</v>
      </c>
      <c r="H100" s="3" t="s">
        <v>2362</v>
      </c>
      <c r="I100" s="5">
        <v>2000000</v>
      </c>
      <c r="J100" s="5">
        <f>I100*2.026</f>
        <v>4051999.9999999995</v>
      </c>
      <c r="K100" s="2" t="s">
        <v>42</v>
      </c>
      <c r="L100" s="2" t="s">
        <v>141</v>
      </c>
      <c r="M100" s="2" t="s">
        <v>3479</v>
      </c>
      <c r="N100" s="2" t="s">
        <v>2458</v>
      </c>
      <c r="O100" s="2" t="s">
        <v>1817</v>
      </c>
      <c r="P100" s="2" t="s">
        <v>141</v>
      </c>
    </row>
    <row r="101" spans="1:16" ht="33.75">
      <c r="A101" s="2">
        <v>10153</v>
      </c>
      <c r="B101" s="2" t="s">
        <v>1025</v>
      </c>
      <c r="C101" s="2" t="s">
        <v>1025</v>
      </c>
      <c r="D101" s="3" t="s">
        <v>2425</v>
      </c>
      <c r="E101" s="2" t="s">
        <v>2426</v>
      </c>
      <c r="F101" s="2" t="s">
        <v>2427</v>
      </c>
      <c r="G101" s="2" t="s">
        <v>190</v>
      </c>
      <c r="H101" s="3" t="s">
        <v>2421</v>
      </c>
      <c r="I101" s="5">
        <v>8900000</v>
      </c>
      <c r="J101" s="5">
        <f>I101*1.125</f>
        <v>10012500</v>
      </c>
      <c r="K101" s="2" t="s">
        <v>12</v>
      </c>
      <c r="L101" s="2" t="s">
        <v>141</v>
      </c>
      <c r="M101" s="2" t="s">
        <v>3488</v>
      </c>
      <c r="N101" s="2" t="s">
        <v>2459</v>
      </c>
      <c r="O101" s="2" t="s">
        <v>1817</v>
      </c>
      <c r="P101" s="2" t="s">
        <v>141</v>
      </c>
    </row>
    <row r="102" spans="1:16" ht="22.5">
      <c r="A102" s="2">
        <v>10156</v>
      </c>
      <c r="B102" s="2" t="s">
        <v>1025</v>
      </c>
      <c r="C102" s="2" t="s">
        <v>1025</v>
      </c>
      <c r="D102" s="3" t="s">
        <v>2438</v>
      </c>
      <c r="E102" s="2" t="s">
        <v>2439</v>
      </c>
      <c r="F102" s="2" t="s">
        <v>2067</v>
      </c>
      <c r="G102" s="2" t="s">
        <v>3475</v>
      </c>
      <c r="H102" s="3" t="s">
        <v>3561</v>
      </c>
      <c r="I102" s="5">
        <v>5800000</v>
      </c>
      <c r="J102" s="5">
        <f>I102*1.48</f>
        <v>8584000</v>
      </c>
      <c r="K102" s="2" t="s">
        <v>30</v>
      </c>
      <c r="L102" s="2" t="s">
        <v>141</v>
      </c>
      <c r="M102" s="2" t="s">
        <v>3505</v>
      </c>
      <c r="N102" s="2" t="s">
        <v>2459</v>
      </c>
      <c r="O102" s="2" t="s">
        <v>1817</v>
      </c>
      <c r="P102" s="2" t="s">
        <v>141</v>
      </c>
    </row>
    <row r="103" spans="1:16" ht="33.75">
      <c r="A103" s="2">
        <v>10157</v>
      </c>
      <c r="B103" s="2" t="s">
        <v>1817</v>
      </c>
      <c r="C103" s="2" t="s">
        <v>1817</v>
      </c>
      <c r="D103" s="3" t="s">
        <v>1845</v>
      </c>
      <c r="E103" s="2" t="s">
        <v>1846</v>
      </c>
      <c r="F103" s="2" t="s">
        <v>1847</v>
      </c>
      <c r="G103" s="2" t="s">
        <v>3535</v>
      </c>
      <c r="H103" s="3" t="s">
        <v>3395</v>
      </c>
      <c r="I103" s="5">
        <v>23600000</v>
      </c>
      <c r="J103" s="5">
        <f>I103*1.125</f>
        <v>26550000</v>
      </c>
      <c r="K103" s="2" t="s">
        <v>12</v>
      </c>
      <c r="L103" s="2" t="s">
        <v>141</v>
      </c>
      <c r="M103" s="2" t="s">
        <v>190</v>
      </c>
      <c r="N103" s="2" t="s">
        <v>2459</v>
      </c>
      <c r="O103" s="2" t="s">
        <v>1817</v>
      </c>
      <c r="P103" s="2" t="s">
        <v>141</v>
      </c>
    </row>
    <row r="104" spans="1:16" ht="22.5">
      <c r="A104" s="2">
        <v>10159</v>
      </c>
      <c r="B104" s="2" t="s">
        <v>1424</v>
      </c>
      <c r="C104" s="2"/>
      <c r="D104" s="3" t="s">
        <v>2572</v>
      </c>
      <c r="E104" s="2" t="s">
        <v>2573</v>
      </c>
      <c r="F104" s="2" t="s">
        <v>2574</v>
      </c>
      <c r="G104" s="2" t="s">
        <v>190</v>
      </c>
      <c r="H104" s="3" t="s">
        <v>2575</v>
      </c>
      <c r="I104" s="5">
        <v>3032411</v>
      </c>
      <c r="J104" s="5">
        <f>I104*1.125</f>
        <v>3411462.375</v>
      </c>
      <c r="K104" s="2" t="s">
        <v>12</v>
      </c>
      <c r="L104" s="2" t="s">
        <v>141</v>
      </c>
      <c r="M104" s="2" t="s">
        <v>3513</v>
      </c>
      <c r="N104" s="2" t="s">
        <v>2458</v>
      </c>
      <c r="O104" s="2" t="s">
        <v>3093</v>
      </c>
      <c r="P104" s="2"/>
    </row>
    <row r="105" spans="1:16" ht="33.75">
      <c r="A105" s="2">
        <v>10162</v>
      </c>
      <c r="B105" s="2" t="s">
        <v>1424</v>
      </c>
      <c r="C105" s="2" t="s">
        <v>1424</v>
      </c>
      <c r="D105" s="3" t="s">
        <v>2576</v>
      </c>
      <c r="E105" s="2" t="s">
        <v>2577</v>
      </c>
      <c r="F105" s="2" t="s">
        <v>2536</v>
      </c>
      <c r="G105" s="2" t="s">
        <v>190</v>
      </c>
      <c r="H105" s="3" t="s">
        <v>2578</v>
      </c>
      <c r="I105" s="5">
        <v>2650000</v>
      </c>
      <c r="J105" s="5">
        <f>I105*1.125</f>
        <v>2981250</v>
      </c>
      <c r="K105" s="2" t="s">
        <v>12</v>
      </c>
      <c r="L105" s="2" t="s">
        <v>141</v>
      </c>
      <c r="M105" s="2" t="s">
        <v>3481</v>
      </c>
      <c r="N105" s="2" t="s">
        <v>2458</v>
      </c>
      <c r="O105" s="2" t="s">
        <v>3093</v>
      </c>
      <c r="P105" s="2" t="s">
        <v>141</v>
      </c>
    </row>
    <row r="106" spans="1:16" ht="48" customHeight="1">
      <c r="A106" s="2">
        <v>10164</v>
      </c>
      <c r="B106" s="2" t="s">
        <v>1424</v>
      </c>
      <c r="C106" s="2"/>
      <c r="D106" s="3" t="s">
        <v>3693</v>
      </c>
      <c r="E106" s="2" t="s">
        <v>2768</v>
      </c>
      <c r="F106" s="2" t="s">
        <v>2769</v>
      </c>
      <c r="G106" s="2" t="s">
        <v>3480</v>
      </c>
      <c r="H106" s="3" t="s">
        <v>3694</v>
      </c>
      <c r="I106" s="5">
        <v>41478000</v>
      </c>
      <c r="J106" s="5">
        <f>I106*1.48</f>
        <v>61387440</v>
      </c>
      <c r="K106" s="2" t="s">
        <v>30</v>
      </c>
      <c r="L106" s="2" t="s">
        <v>141</v>
      </c>
      <c r="M106" s="2" t="s">
        <v>3481</v>
      </c>
      <c r="N106" s="2" t="s">
        <v>2459</v>
      </c>
      <c r="O106" s="2" t="s">
        <v>3093</v>
      </c>
      <c r="P106" s="2"/>
    </row>
    <row r="107" spans="1:16" ht="36.75" customHeight="1">
      <c r="A107" s="2">
        <v>10165</v>
      </c>
      <c r="B107" s="2" t="s">
        <v>1424</v>
      </c>
      <c r="C107" s="2"/>
      <c r="D107" s="3" t="s">
        <v>2579</v>
      </c>
      <c r="E107" s="2" t="s">
        <v>2580</v>
      </c>
      <c r="F107" s="2" t="s">
        <v>2581</v>
      </c>
      <c r="G107" s="2" t="s">
        <v>3480</v>
      </c>
      <c r="H107" s="3" t="s">
        <v>2582</v>
      </c>
      <c r="I107" s="5">
        <v>18834515</v>
      </c>
      <c r="J107" s="5">
        <f>I107*1.125</f>
        <v>21188829.375</v>
      </c>
      <c r="K107" s="2" t="s">
        <v>12</v>
      </c>
      <c r="L107" s="2" t="s">
        <v>141</v>
      </c>
      <c r="M107" s="2" t="s">
        <v>3481</v>
      </c>
      <c r="N107" s="2" t="s">
        <v>2459</v>
      </c>
      <c r="O107" s="2" t="s">
        <v>3093</v>
      </c>
      <c r="P107" s="2"/>
    </row>
    <row r="108" spans="1:16" ht="45">
      <c r="A108" s="2">
        <v>10166</v>
      </c>
      <c r="B108" s="2" t="s">
        <v>1424</v>
      </c>
      <c r="C108" s="2"/>
      <c r="D108" s="3" t="s">
        <v>3047</v>
      </c>
      <c r="E108" s="2" t="s">
        <v>2935</v>
      </c>
      <c r="F108" s="2"/>
      <c r="G108" s="2" t="s">
        <v>3477</v>
      </c>
      <c r="H108" s="3" t="s">
        <v>3249</v>
      </c>
      <c r="I108" s="5">
        <v>1850716</v>
      </c>
      <c r="J108" s="5">
        <f>I108*2.026</f>
        <v>3749550.6159999995</v>
      </c>
      <c r="K108" s="2" t="s">
        <v>42</v>
      </c>
      <c r="L108" s="2" t="s">
        <v>141</v>
      </c>
      <c r="M108" s="2" t="s">
        <v>3481</v>
      </c>
      <c r="N108" s="2" t="s">
        <v>2458</v>
      </c>
      <c r="O108" s="2" t="s">
        <v>3093</v>
      </c>
      <c r="P108" s="2" t="s">
        <v>141</v>
      </c>
    </row>
    <row r="109" spans="1:16" ht="48.75" customHeight="1">
      <c r="A109" s="2">
        <v>10171</v>
      </c>
      <c r="B109" s="2" t="s">
        <v>1424</v>
      </c>
      <c r="C109" s="2"/>
      <c r="D109" s="3" t="s">
        <v>2745</v>
      </c>
      <c r="E109" s="2" t="s">
        <v>2746</v>
      </c>
      <c r="F109" s="2" t="s">
        <v>2747</v>
      </c>
      <c r="G109" s="2" t="s">
        <v>3477</v>
      </c>
      <c r="H109" s="3" t="s">
        <v>3703</v>
      </c>
      <c r="I109" s="5">
        <v>75895353</v>
      </c>
      <c r="J109" s="5">
        <f>I109*2.026</f>
        <v>153763985.17799997</v>
      </c>
      <c r="K109" s="2" t="s">
        <v>42</v>
      </c>
      <c r="L109" s="2" t="s">
        <v>141</v>
      </c>
      <c r="M109" s="2" t="s">
        <v>3481</v>
      </c>
      <c r="N109" s="2" t="s">
        <v>2459</v>
      </c>
      <c r="O109" s="2" t="s">
        <v>3093</v>
      </c>
      <c r="P109" s="2"/>
    </row>
    <row r="110" spans="1:16" ht="33.75">
      <c r="A110" s="2">
        <v>10173</v>
      </c>
      <c r="B110" s="2" t="s">
        <v>1424</v>
      </c>
      <c r="C110" s="2" t="s">
        <v>138</v>
      </c>
      <c r="D110" s="3" t="s">
        <v>2779</v>
      </c>
      <c r="E110" s="2" t="s">
        <v>2581</v>
      </c>
      <c r="F110" s="2" t="s">
        <v>2165</v>
      </c>
      <c r="G110" s="2" t="s">
        <v>3477</v>
      </c>
      <c r="H110" s="3" t="s">
        <v>2585</v>
      </c>
      <c r="I110" s="5">
        <v>401794</v>
      </c>
      <c r="J110" s="5">
        <f>I110*1.48</f>
        <v>594655.12</v>
      </c>
      <c r="K110" s="2" t="s">
        <v>30</v>
      </c>
      <c r="L110" s="2" t="s">
        <v>141</v>
      </c>
      <c r="M110" s="2" t="s">
        <v>3481</v>
      </c>
      <c r="N110" s="2" t="s">
        <v>2460</v>
      </c>
      <c r="O110" s="2" t="s">
        <v>3093</v>
      </c>
      <c r="P110" s="2"/>
    </row>
    <row r="111" spans="1:16" ht="33.75">
      <c r="A111" s="2">
        <v>10174</v>
      </c>
      <c r="B111" s="2" t="s">
        <v>1424</v>
      </c>
      <c r="C111" s="2"/>
      <c r="D111" s="3" t="s">
        <v>2583</v>
      </c>
      <c r="E111" s="2" t="s">
        <v>1613</v>
      </c>
      <c r="F111" s="2" t="s">
        <v>2584</v>
      </c>
      <c r="G111" s="2" t="s">
        <v>3477</v>
      </c>
      <c r="H111" s="3" t="s">
        <v>2585</v>
      </c>
      <c r="I111" s="5">
        <v>550000</v>
      </c>
      <c r="J111" s="5">
        <f>I111*1.125</f>
        <v>618750</v>
      </c>
      <c r="K111" s="2" t="s">
        <v>12</v>
      </c>
      <c r="L111" s="2" t="s">
        <v>141</v>
      </c>
      <c r="M111" s="2" t="s">
        <v>3482</v>
      </c>
      <c r="N111" s="2" t="s">
        <v>2460</v>
      </c>
      <c r="O111" s="2" t="s">
        <v>3093</v>
      </c>
      <c r="P111" s="2"/>
    </row>
    <row r="112" spans="1:16" ht="33.75">
      <c r="A112" s="2">
        <v>10175</v>
      </c>
      <c r="B112" s="2" t="s">
        <v>1424</v>
      </c>
      <c r="C112" s="2" t="s">
        <v>138</v>
      </c>
      <c r="D112" s="3" t="s">
        <v>2748</v>
      </c>
      <c r="E112" s="2" t="s">
        <v>2749</v>
      </c>
      <c r="F112" s="2"/>
      <c r="G112" s="2" t="s">
        <v>3475</v>
      </c>
      <c r="H112" s="3" t="s">
        <v>2585</v>
      </c>
      <c r="I112" s="5">
        <v>885499</v>
      </c>
      <c r="J112" s="5">
        <f>I112*1.48</f>
        <v>1310538.52</v>
      </c>
      <c r="K112" s="2" t="s">
        <v>30</v>
      </c>
      <c r="L112" s="2" t="s">
        <v>141</v>
      </c>
      <c r="M112" s="2" t="s">
        <v>3482</v>
      </c>
      <c r="N112" s="2" t="s">
        <v>2460</v>
      </c>
      <c r="O112" s="2" t="s">
        <v>3093</v>
      </c>
      <c r="P112" s="2" t="s">
        <v>141</v>
      </c>
    </row>
    <row r="113" spans="1:16" ht="33.75">
      <c r="A113" s="2">
        <v>10177</v>
      </c>
      <c r="B113" s="2" t="s">
        <v>1424</v>
      </c>
      <c r="C113" s="2"/>
      <c r="D113" s="3" t="s">
        <v>2568</v>
      </c>
      <c r="E113" s="2" t="s">
        <v>2569</v>
      </c>
      <c r="F113" s="2" t="s">
        <v>2570</v>
      </c>
      <c r="G113" s="2" t="s">
        <v>3477</v>
      </c>
      <c r="H113" s="3" t="s">
        <v>2571</v>
      </c>
      <c r="I113" s="5">
        <v>5000000</v>
      </c>
      <c r="J113" s="5">
        <f>I113*1.125</f>
        <v>5625000</v>
      </c>
      <c r="K113" s="2" t="s">
        <v>12</v>
      </c>
      <c r="L113" s="2" t="s">
        <v>141</v>
      </c>
      <c r="M113" s="2" t="s">
        <v>3481</v>
      </c>
      <c r="N113" s="2" t="s">
        <v>415</v>
      </c>
      <c r="O113" s="2" t="s">
        <v>3093</v>
      </c>
      <c r="P113" s="2" t="s">
        <v>141</v>
      </c>
    </row>
    <row r="114" spans="1:16" ht="45">
      <c r="A114" s="2">
        <v>10180</v>
      </c>
      <c r="B114" s="2" t="s">
        <v>1424</v>
      </c>
      <c r="C114" s="2"/>
      <c r="D114" s="3" t="s">
        <v>2812</v>
      </c>
      <c r="E114" s="2" t="s">
        <v>2698</v>
      </c>
      <c r="F114" s="2" t="s">
        <v>2813</v>
      </c>
      <c r="G114" s="2" t="s">
        <v>3477</v>
      </c>
      <c r="H114" s="3" t="s">
        <v>2814</v>
      </c>
      <c r="I114" s="5">
        <v>6481860</v>
      </c>
      <c r="J114" s="5">
        <f>I114*1.48</f>
        <v>9593152.8</v>
      </c>
      <c r="K114" s="2" t="s">
        <v>30</v>
      </c>
      <c r="L114" s="2" t="s">
        <v>141</v>
      </c>
      <c r="M114" s="2" t="s">
        <v>3501</v>
      </c>
      <c r="N114" s="2" t="s">
        <v>2458</v>
      </c>
      <c r="O114" s="2" t="s">
        <v>3093</v>
      </c>
      <c r="P114" s="2"/>
    </row>
    <row r="115" spans="1:16" ht="33.75">
      <c r="A115" s="2">
        <v>10181</v>
      </c>
      <c r="B115" s="2" t="s">
        <v>1424</v>
      </c>
      <c r="C115" s="2"/>
      <c r="D115" s="3" t="s">
        <v>2560</v>
      </c>
      <c r="E115" s="2" t="s">
        <v>2561</v>
      </c>
      <c r="F115" s="2" t="s">
        <v>2562</v>
      </c>
      <c r="G115" s="2" t="s">
        <v>3486</v>
      </c>
      <c r="H115" s="3" t="s">
        <v>2563</v>
      </c>
      <c r="I115" s="5">
        <v>1595049</v>
      </c>
      <c r="J115" s="5">
        <f>I115*1.125</f>
        <v>1794430.125</v>
      </c>
      <c r="K115" s="2" t="s">
        <v>12</v>
      </c>
      <c r="L115" s="2" t="s">
        <v>141</v>
      </c>
      <c r="M115" s="2" t="s">
        <v>3505</v>
      </c>
      <c r="N115" s="2" t="s">
        <v>2458</v>
      </c>
      <c r="O115" s="2" t="s">
        <v>3093</v>
      </c>
      <c r="P115" s="2"/>
    </row>
    <row r="116" spans="1:16" ht="56.25">
      <c r="A116" s="2">
        <v>10182</v>
      </c>
      <c r="B116" s="2" t="s">
        <v>1424</v>
      </c>
      <c r="C116" s="2" t="s">
        <v>138</v>
      </c>
      <c r="D116" s="3" t="s">
        <v>2754</v>
      </c>
      <c r="E116" s="2"/>
      <c r="F116" s="2"/>
      <c r="G116" s="2" t="s">
        <v>170</v>
      </c>
      <c r="H116" s="3" t="s">
        <v>2755</v>
      </c>
      <c r="I116" s="5">
        <v>5000000</v>
      </c>
      <c r="J116" s="5">
        <f>I116*1.48</f>
        <v>7400000</v>
      </c>
      <c r="K116" s="2" t="s">
        <v>30</v>
      </c>
      <c r="L116" s="2" t="s">
        <v>141</v>
      </c>
      <c r="M116" s="2" t="s">
        <v>3501</v>
      </c>
      <c r="N116" s="2" t="s">
        <v>2458</v>
      </c>
      <c r="O116" s="2" t="s">
        <v>3093</v>
      </c>
      <c r="P116" s="2"/>
    </row>
    <row r="117" spans="1:16" ht="45">
      <c r="A117" s="2">
        <v>10184</v>
      </c>
      <c r="B117" s="2" t="s">
        <v>1424</v>
      </c>
      <c r="C117" s="2"/>
      <c r="D117" s="3" t="s">
        <v>2635</v>
      </c>
      <c r="E117" s="2" t="s">
        <v>2636</v>
      </c>
      <c r="F117" s="2" t="s">
        <v>2637</v>
      </c>
      <c r="G117" s="2" t="s">
        <v>3477</v>
      </c>
      <c r="H117" s="3" t="s">
        <v>2638</v>
      </c>
      <c r="I117" s="5">
        <v>3750000</v>
      </c>
      <c r="J117" s="5">
        <f>I117*1.125</f>
        <v>4218750</v>
      </c>
      <c r="K117" s="2" t="s">
        <v>12</v>
      </c>
      <c r="L117" s="2" t="s">
        <v>141</v>
      </c>
      <c r="M117" s="2" t="s">
        <v>3501</v>
      </c>
      <c r="N117" s="2" t="s">
        <v>2458</v>
      </c>
      <c r="O117" s="2" t="s">
        <v>3093</v>
      </c>
      <c r="P117" s="2"/>
    </row>
    <row r="118" spans="1:16" ht="45">
      <c r="A118" s="2">
        <v>10186</v>
      </c>
      <c r="B118" s="2" t="s">
        <v>1424</v>
      </c>
      <c r="C118" s="2"/>
      <c r="D118" s="3" t="s">
        <v>2756</v>
      </c>
      <c r="E118" s="2" t="s">
        <v>2757</v>
      </c>
      <c r="F118" s="2" t="s">
        <v>2758</v>
      </c>
      <c r="G118" s="2" t="s">
        <v>3477</v>
      </c>
      <c r="H118" s="3" t="s">
        <v>2759</v>
      </c>
      <c r="I118" s="5">
        <v>5000000</v>
      </c>
      <c r="J118" s="5">
        <f>I118*1.48</f>
        <v>7400000</v>
      </c>
      <c r="K118" s="2" t="s">
        <v>30</v>
      </c>
      <c r="L118" s="2" t="s">
        <v>141</v>
      </c>
      <c r="M118" s="2" t="s">
        <v>3501</v>
      </c>
      <c r="N118" s="2" t="s">
        <v>2458</v>
      </c>
      <c r="O118" s="2" t="s">
        <v>3093</v>
      </c>
      <c r="P118" s="2"/>
    </row>
    <row r="119" spans="1:16" ht="45">
      <c r="A119" s="2">
        <v>10187</v>
      </c>
      <c r="B119" s="2" t="s">
        <v>1424</v>
      </c>
      <c r="C119" s="2"/>
      <c r="D119" s="3" t="s">
        <v>2586</v>
      </c>
      <c r="E119" s="2" t="s">
        <v>2587</v>
      </c>
      <c r="F119" s="2" t="s">
        <v>2588</v>
      </c>
      <c r="G119" s="2" t="s">
        <v>3477</v>
      </c>
      <c r="H119" s="3" t="s">
        <v>3507</v>
      </c>
      <c r="I119" s="5">
        <v>1700000</v>
      </c>
      <c r="J119" s="5">
        <f>I119*1.125</f>
        <v>1912500</v>
      </c>
      <c r="K119" s="2" t="s">
        <v>12</v>
      </c>
      <c r="L119" s="2" t="s">
        <v>141</v>
      </c>
      <c r="M119" s="2" t="s">
        <v>3501</v>
      </c>
      <c r="N119" s="2" t="s">
        <v>2458</v>
      </c>
      <c r="O119" s="2" t="s">
        <v>3093</v>
      </c>
      <c r="P119" s="2"/>
    </row>
    <row r="120" spans="1:16" ht="33.75">
      <c r="A120" s="2">
        <v>10188</v>
      </c>
      <c r="B120" s="2" t="s">
        <v>1519</v>
      </c>
      <c r="C120" s="2"/>
      <c r="D120" s="3" t="s">
        <v>1520</v>
      </c>
      <c r="E120" s="2" t="s">
        <v>1521</v>
      </c>
      <c r="F120" s="2" t="s">
        <v>1522</v>
      </c>
      <c r="G120" s="2" t="s">
        <v>3475</v>
      </c>
      <c r="H120" s="3" t="s">
        <v>1523</v>
      </c>
      <c r="I120" s="5">
        <v>3226900</v>
      </c>
      <c r="J120" s="5">
        <f>I120*2.026</f>
        <v>6537699.399999999</v>
      </c>
      <c r="K120" s="2" t="s">
        <v>42</v>
      </c>
      <c r="L120" s="2"/>
      <c r="M120" s="2" t="s">
        <v>3499</v>
      </c>
      <c r="N120" s="2" t="s">
        <v>2458</v>
      </c>
      <c r="O120" s="2" t="s">
        <v>1591</v>
      </c>
      <c r="P120" s="2"/>
    </row>
    <row r="121" spans="1:16" ht="56.25">
      <c r="A121" s="2">
        <v>10189</v>
      </c>
      <c r="B121" s="2" t="s">
        <v>1424</v>
      </c>
      <c r="C121" s="2"/>
      <c r="D121" s="3" t="s">
        <v>2770</v>
      </c>
      <c r="E121" s="2" t="s">
        <v>2720</v>
      </c>
      <c r="F121" s="2" t="s">
        <v>2771</v>
      </c>
      <c r="G121" s="2" t="s">
        <v>3475</v>
      </c>
      <c r="H121" s="3" t="s">
        <v>3247</v>
      </c>
      <c r="I121" s="5">
        <v>12000000</v>
      </c>
      <c r="J121" s="5">
        <f>I121*2.026</f>
        <v>24311999.999999996</v>
      </c>
      <c r="K121" s="2" t="s">
        <v>42</v>
      </c>
      <c r="L121" s="2" t="s">
        <v>141</v>
      </c>
      <c r="M121" s="2" t="s">
        <v>3501</v>
      </c>
      <c r="N121" s="2" t="s">
        <v>2458</v>
      </c>
      <c r="O121" s="2" t="s">
        <v>3093</v>
      </c>
      <c r="P121" s="2"/>
    </row>
    <row r="122" spans="1:16" ht="33.75">
      <c r="A122" s="2">
        <v>10191</v>
      </c>
      <c r="B122" s="2" t="s">
        <v>1424</v>
      </c>
      <c r="C122" s="2"/>
      <c r="D122" s="3" t="s">
        <v>2772</v>
      </c>
      <c r="E122" s="2" t="s">
        <v>2719</v>
      </c>
      <c r="F122" s="2" t="s">
        <v>2720</v>
      </c>
      <c r="G122" s="2" t="s">
        <v>3480</v>
      </c>
      <c r="H122" s="3" t="s">
        <v>2773</v>
      </c>
      <c r="I122" s="5">
        <v>1931033</v>
      </c>
      <c r="J122" s="5">
        <f>I122*1.48</f>
        <v>2857928.84</v>
      </c>
      <c r="K122" s="2" t="s">
        <v>30</v>
      </c>
      <c r="L122" s="2" t="s">
        <v>141</v>
      </c>
      <c r="M122" s="2" t="s">
        <v>3474</v>
      </c>
      <c r="N122" s="2" t="s">
        <v>2459</v>
      </c>
      <c r="O122" s="2" t="s">
        <v>3093</v>
      </c>
      <c r="P122" s="2"/>
    </row>
    <row r="123" spans="1:16" ht="45">
      <c r="A123" s="2">
        <v>10192</v>
      </c>
      <c r="B123" s="2" t="s">
        <v>1424</v>
      </c>
      <c r="C123" s="2"/>
      <c r="D123" s="3" t="s">
        <v>2589</v>
      </c>
      <c r="E123" s="2" t="s">
        <v>2590</v>
      </c>
      <c r="F123" s="2" t="s">
        <v>2591</v>
      </c>
      <c r="G123" s="2" t="s">
        <v>3480</v>
      </c>
      <c r="H123" s="3" t="s">
        <v>2592</v>
      </c>
      <c r="I123" s="5">
        <v>5848135</v>
      </c>
      <c r="J123" s="5">
        <f>I123*1.125</f>
        <v>6579151.875</v>
      </c>
      <c r="K123" s="2" t="s">
        <v>12</v>
      </c>
      <c r="L123" s="2" t="s">
        <v>141</v>
      </c>
      <c r="M123" s="2" t="s">
        <v>3474</v>
      </c>
      <c r="N123" s="2" t="s">
        <v>2459</v>
      </c>
      <c r="O123" s="2" t="s">
        <v>3093</v>
      </c>
      <c r="P123" s="2"/>
    </row>
    <row r="124" spans="1:16" ht="45">
      <c r="A124" s="2">
        <v>10193</v>
      </c>
      <c r="B124" s="2" t="s">
        <v>1424</v>
      </c>
      <c r="C124" s="2"/>
      <c r="D124" s="3" t="s">
        <v>3620</v>
      </c>
      <c r="E124" s="2" t="s">
        <v>3621</v>
      </c>
      <c r="F124" s="2" t="s">
        <v>2808</v>
      </c>
      <c r="G124" s="2" t="s">
        <v>3480</v>
      </c>
      <c r="H124" s="3" t="s">
        <v>2809</v>
      </c>
      <c r="I124" s="5">
        <v>3908758</v>
      </c>
      <c r="J124" s="5">
        <f>I124*1.48</f>
        <v>5784961.84</v>
      </c>
      <c r="K124" s="2" t="s">
        <v>30</v>
      </c>
      <c r="L124" s="2"/>
      <c r="M124" s="2" t="s">
        <v>3474</v>
      </c>
      <c r="N124" s="2" t="s">
        <v>2458</v>
      </c>
      <c r="O124" s="2" t="s">
        <v>3093</v>
      </c>
      <c r="P124" s="2"/>
    </row>
    <row r="125" spans="1:16" ht="56.25">
      <c r="A125" s="2">
        <v>10194</v>
      </c>
      <c r="B125" s="2" t="s">
        <v>1424</v>
      </c>
      <c r="C125" s="2"/>
      <c r="D125" s="3" t="s">
        <v>2593</v>
      </c>
      <c r="E125" s="2" t="s">
        <v>2594</v>
      </c>
      <c r="F125" s="2" t="s">
        <v>2595</v>
      </c>
      <c r="G125" s="2" t="s">
        <v>3475</v>
      </c>
      <c r="H125" s="3" t="s">
        <v>2596</v>
      </c>
      <c r="I125" s="5">
        <v>4900000</v>
      </c>
      <c r="J125" s="5">
        <f>I125*1.125</f>
        <v>5512500</v>
      </c>
      <c r="K125" s="2" t="s">
        <v>12</v>
      </c>
      <c r="L125" s="2" t="s">
        <v>141</v>
      </c>
      <c r="M125" s="2" t="s">
        <v>3501</v>
      </c>
      <c r="N125" s="2" t="s">
        <v>2458</v>
      </c>
      <c r="O125" s="2" t="s">
        <v>3093</v>
      </c>
      <c r="P125" s="2"/>
    </row>
    <row r="126" spans="1:16" ht="33.75">
      <c r="A126" s="2">
        <v>10198</v>
      </c>
      <c r="B126" s="2" t="s">
        <v>1424</v>
      </c>
      <c r="C126" s="2"/>
      <c r="D126" s="3" t="s">
        <v>2780</v>
      </c>
      <c r="E126" s="2" t="s">
        <v>2781</v>
      </c>
      <c r="F126" s="2" t="s">
        <v>2782</v>
      </c>
      <c r="G126" s="2" t="s">
        <v>3477</v>
      </c>
      <c r="H126" s="3" t="s">
        <v>2585</v>
      </c>
      <c r="I126" s="5">
        <v>515703</v>
      </c>
      <c r="J126" s="5">
        <f>I126*1.48</f>
        <v>763240.44</v>
      </c>
      <c r="K126" s="2" t="s">
        <v>30</v>
      </c>
      <c r="L126" s="2" t="s">
        <v>141</v>
      </c>
      <c r="M126" s="2" t="s">
        <v>3474</v>
      </c>
      <c r="N126" s="2" t="s">
        <v>2460</v>
      </c>
      <c r="O126" s="2" t="s">
        <v>3093</v>
      </c>
      <c r="P126" s="2"/>
    </row>
    <row r="127" spans="1:16" ht="36.75" customHeight="1">
      <c r="A127" s="2">
        <v>10199</v>
      </c>
      <c r="B127" s="2" t="s">
        <v>1424</v>
      </c>
      <c r="C127" s="2"/>
      <c r="D127" s="3" t="s">
        <v>3695</v>
      </c>
      <c r="E127" s="2" t="s">
        <v>2936</v>
      </c>
      <c r="F127" s="2" t="s">
        <v>2937</v>
      </c>
      <c r="G127" s="2" t="s">
        <v>3480</v>
      </c>
      <c r="H127" s="3" t="s">
        <v>3696</v>
      </c>
      <c r="I127" s="5">
        <v>5000000</v>
      </c>
      <c r="J127" s="5">
        <f>I127*1.125</f>
        <v>5625000</v>
      </c>
      <c r="K127" s="2" t="s">
        <v>12</v>
      </c>
      <c r="L127" s="2" t="s">
        <v>141</v>
      </c>
      <c r="M127" s="2" t="s">
        <v>3499</v>
      </c>
      <c r="N127" s="2" t="s">
        <v>2458</v>
      </c>
      <c r="O127" s="2" t="s">
        <v>3093</v>
      </c>
      <c r="P127" s="2"/>
    </row>
    <row r="128" spans="1:16" ht="45">
      <c r="A128" s="2">
        <v>10200</v>
      </c>
      <c r="B128" s="2" t="s">
        <v>1424</v>
      </c>
      <c r="C128" s="2"/>
      <c r="D128" s="3" t="s">
        <v>2815</v>
      </c>
      <c r="E128" s="2"/>
      <c r="F128" s="2"/>
      <c r="G128" s="2" t="s">
        <v>170</v>
      </c>
      <c r="H128" s="3" t="s">
        <v>2816</v>
      </c>
      <c r="I128" s="5">
        <v>1403000</v>
      </c>
      <c r="J128" s="5">
        <f>I128*1.125</f>
        <v>1578375</v>
      </c>
      <c r="K128" s="2" t="s">
        <v>12</v>
      </c>
      <c r="L128" s="2" t="s">
        <v>141</v>
      </c>
      <c r="M128" s="2" t="s">
        <v>3501</v>
      </c>
      <c r="N128" s="2" t="s">
        <v>2458</v>
      </c>
      <c r="O128" s="2" t="s">
        <v>3093</v>
      </c>
      <c r="P128" s="2"/>
    </row>
    <row r="129" spans="1:16" ht="45">
      <c r="A129" s="2">
        <v>10202</v>
      </c>
      <c r="B129" s="2" t="s">
        <v>1424</v>
      </c>
      <c r="C129" s="2"/>
      <c r="D129" s="3" t="s">
        <v>2597</v>
      </c>
      <c r="E129" s="2" t="s">
        <v>2598</v>
      </c>
      <c r="F129" s="2" t="s">
        <v>2599</v>
      </c>
      <c r="G129" s="2" t="s">
        <v>3475</v>
      </c>
      <c r="H129" s="3" t="s">
        <v>2600</v>
      </c>
      <c r="I129" s="5">
        <v>2200000</v>
      </c>
      <c r="J129" s="5">
        <f>I129*1.125</f>
        <v>2475000</v>
      </c>
      <c r="K129" s="2" t="s">
        <v>12</v>
      </c>
      <c r="L129" s="2" t="s">
        <v>141</v>
      </c>
      <c r="M129" s="2" t="s">
        <v>3479</v>
      </c>
      <c r="N129" s="2" t="s">
        <v>2459</v>
      </c>
      <c r="O129" s="2" t="s">
        <v>3093</v>
      </c>
      <c r="P129" s="2"/>
    </row>
    <row r="130" spans="1:16" ht="33.75">
      <c r="A130" s="2">
        <v>10203</v>
      </c>
      <c r="B130" s="2" t="s">
        <v>1424</v>
      </c>
      <c r="C130" s="2"/>
      <c r="D130" s="3" t="s">
        <v>2783</v>
      </c>
      <c r="E130" s="2" t="s">
        <v>2784</v>
      </c>
      <c r="F130" s="2" t="s">
        <v>715</v>
      </c>
      <c r="G130" s="2" t="s">
        <v>3475</v>
      </c>
      <c r="H130" s="3" t="s">
        <v>2785</v>
      </c>
      <c r="I130" s="5">
        <v>3100241</v>
      </c>
      <c r="J130" s="5">
        <f>I130*1.48</f>
        <v>4588356.68</v>
      </c>
      <c r="K130" s="2" t="s">
        <v>30</v>
      </c>
      <c r="L130" s="2" t="s">
        <v>141</v>
      </c>
      <c r="M130" s="2" t="s">
        <v>3474</v>
      </c>
      <c r="N130" s="2" t="s">
        <v>2458</v>
      </c>
      <c r="O130" s="2" t="s">
        <v>3093</v>
      </c>
      <c r="P130" s="2"/>
    </row>
    <row r="131" spans="1:16" ht="33.75">
      <c r="A131" s="2">
        <v>10204</v>
      </c>
      <c r="B131" s="2" t="s">
        <v>1424</v>
      </c>
      <c r="C131" s="2"/>
      <c r="D131" s="3" t="s">
        <v>2750</v>
      </c>
      <c r="E131" s="2" t="s">
        <v>2751</v>
      </c>
      <c r="F131" s="2" t="s">
        <v>2752</v>
      </c>
      <c r="G131" s="2" t="s">
        <v>170</v>
      </c>
      <c r="H131" s="3" t="s">
        <v>2753</v>
      </c>
      <c r="I131" s="5">
        <v>32648540</v>
      </c>
      <c r="J131" s="5">
        <f>I131*1.125</f>
        <v>36729607.5</v>
      </c>
      <c r="K131" s="2" t="s">
        <v>12</v>
      </c>
      <c r="L131" s="2" t="s">
        <v>141</v>
      </c>
      <c r="M131" s="2" t="s">
        <v>3479</v>
      </c>
      <c r="N131" s="2" t="s">
        <v>2459</v>
      </c>
      <c r="O131" s="2" t="s">
        <v>3093</v>
      </c>
      <c r="P131" s="2"/>
    </row>
    <row r="132" spans="1:16" ht="33.75">
      <c r="A132" s="2">
        <v>10205</v>
      </c>
      <c r="B132" s="2" t="s">
        <v>1424</v>
      </c>
      <c r="C132" s="2"/>
      <c r="D132" s="3" t="s">
        <v>2750</v>
      </c>
      <c r="E132" s="2"/>
      <c r="F132" s="2"/>
      <c r="G132" s="2" t="s">
        <v>170</v>
      </c>
      <c r="H132" s="3" t="s">
        <v>2753</v>
      </c>
      <c r="I132" s="5">
        <v>4209000</v>
      </c>
      <c r="J132" s="5">
        <f>I132*1.48</f>
        <v>6229320</v>
      </c>
      <c r="K132" s="2" t="s">
        <v>30</v>
      </c>
      <c r="L132" s="2"/>
      <c r="M132" s="2" t="s">
        <v>3479</v>
      </c>
      <c r="N132" s="2" t="s">
        <v>2459</v>
      </c>
      <c r="O132" s="2" t="s">
        <v>3093</v>
      </c>
      <c r="P132" s="2"/>
    </row>
    <row r="133" spans="1:16" ht="33.75">
      <c r="A133" s="2">
        <v>10206</v>
      </c>
      <c r="B133" s="2" t="s">
        <v>1424</v>
      </c>
      <c r="C133" s="2"/>
      <c r="D133" s="3" t="s">
        <v>2601</v>
      </c>
      <c r="E133" s="2" t="s">
        <v>621</v>
      </c>
      <c r="F133" s="2" t="s">
        <v>2602</v>
      </c>
      <c r="G133" s="2" t="s">
        <v>190</v>
      </c>
      <c r="H133" s="3" t="s">
        <v>2603</v>
      </c>
      <c r="I133" s="5">
        <v>2130835</v>
      </c>
      <c r="J133" s="5">
        <f>I133*1.125</f>
        <v>2397189.375</v>
      </c>
      <c r="K133" s="2" t="s">
        <v>12</v>
      </c>
      <c r="L133" s="2" t="s">
        <v>141</v>
      </c>
      <c r="M133" s="2" t="s">
        <v>3500</v>
      </c>
      <c r="N133" s="2" t="s">
        <v>2458</v>
      </c>
      <c r="O133" s="2" t="s">
        <v>3093</v>
      </c>
      <c r="P133" s="2" t="s">
        <v>141</v>
      </c>
    </row>
    <row r="134" spans="1:16" ht="45">
      <c r="A134" s="2">
        <v>10208</v>
      </c>
      <c r="B134" s="2" t="s">
        <v>1424</v>
      </c>
      <c r="C134" s="2"/>
      <c r="D134" s="3" t="s">
        <v>2738</v>
      </c>
      <c r="E134" s="2" t="s">
        <v>2739</v>
      </c>
      <c r="F134" s="2"/>
      <c r="G134" s="2" t="s">
        <v>3489</v>
      </c>
      <c r="H134" s="3" t="s">
        <v>2740</v>
      </c>
      <c r="I134" s="5">
        <v>2228909</v>
      </c>
      <c r="J134" s="5">
        <f>I134*1.48</f>
        <v>3298785.32</v>
      </c>
      <c r="K134" s="2" t="s">
        <v>30</v>
      </c>
      <c r="L134" s="2" t="s">
        <v>141</v>
      </c>
      <c r="M134" s="2" t="s">
        <v>3482</v>
      </c>
      <c r="N134" s="2" t="s">
        <v>2459</v>
      </c>
      <c r="O134" s="2" t="s">
        <v>3093</v>
      </c>
      <c r="P134" s="2"/>
    </row>
    <row r="135" spans="1:16" ht="33.75">
      <c r="A135" s="2">
        <v>10210</v>
      </c>
      <c r="B135" s="2" t="s">
        <v>1424</v>
      </c>
      <c r="C135" s="2"/>
      <c r="D135" s="3" t="s">
        <v>2741</v>
      </c>
      <c r="E135" s="2" t="s">
        <v>2742</v>
      </c>
      <c r="F135" s="2" t="s">
        <v>2743</v>
      </c>
      <c r="G135" s="2" t="s">
        <v>3486</v>
      </c>
      <c r="H135" s="3" t="s">
        <v>2744</v>
      </c>
      <c r="I135" s="5">
        <v>5541678</v>
      </c>
      <c r="J135" s="5">
        <f>I135*1.48</f>
        <v>8201683.4399999995</v>
      </c>
      <c r="K135" s="2" t="s">
        <v>30</v>
      </c>
      <c r="L135" s="2" t="s">
        <v>141</v>
      </c>
      <c r="M135" s="2" t="s">
        <v>3482</v>
      </c>
      <c r="N135" s="2" t="s">
        <v>146</v>
      </c>
      <c r="O135" s="2" t="s">
        <v>3093</v>
      </c>
      <c r="P135" s="2"/>
    </row>
    <row r="136" spans="1:16" ht="33.75">
      <c r="A136" s="2">
        <v>10213</v>
      </c>
      <c r="B136" s="2" t="s">
        <v>1424</v>
      </c>
      <c r="C136" s="2"/>
      <c r="D136" s="3" t="s">
        <v>2639</v>
      </c>
      <c r="E136" s="2" t="s">
        <v>743</v>
      </c>
      <c r="F136" s="2" t="s">
        <v>2640</v>
      </c>
      <c r="G136" s="2" t="s">
        <v>3475</v>
      </c>
      <c r="H136" s="3" t="s">
        <v>2585</v>
      </c>
      <c r="I136" s="5">
        <v>278251</v>
      </c>
      <c r="J136" s="5">
        <f>I136*1.125</f>
        <v>313032.375</v>
      </c>
      <c r="K136" s="2" t="s">
        <v>12</v>
      </c>
      <c r="L136" s="2" t="s">
        <v>141</v>
      </c>
      <c r="M136" s="2" t="s">
        <v>3482</v>
      </c>
      <c r="N136" s="2" t="s">
        <v>2460</v>
      </c>
      <c r="O136" s="2" t="s">
        <v>3093</v>
      </c>
      <c r="P136" s="2"/>
    </row>
    <row r="137" spans="1:16" ht="33.75">
      <c r="A137" s="2">
        <v>10214</v>
      </c>
      <c r="B137" s="2" t="s">
        <v>1537</v>
      </c>
      <c r="C137" s="2" t="s">
        <v>3093</v>
      </c>
      <c r="D137" s="3" t="s">
        <v>3094</v>
      </c>
      <c r="E137" s="2" t="s">
        <v>3095</v>
      </c>
      <c r="F137" s="2" t="s">
        <v>3096</v>
      </c>
      <c r="G137" s="2" t="s">
        <v>3477</v>
      </c>
      <c r="H137" s="3" t="s">
        <v>3097</v>
      </c>
      <c r="I137" s="5">
        <v>30000000</v>
      </c>
      <c r="J137" s="5">
        <f>I137*1.125</f>
        <v>33750000</v>
      </c>
      <c r="K137" s="2" t="s">
        <v>12</v>
      </c>
      <c r="L137" s="2" t="s">
        <v>141</v>
      </c>
      <c r="M137" s="2" t="s">
        <v>3483</v>
      </c>
      <c r="N137" s="2" t="s">
        <v>146</v>
      </c>
      <c r="O137" s="2" t="s">
        <v>1537</v>
      </c>
      <c r="P137" s="2" t="s">
        <v>141</v>
      </c>
    </row>
    <row r="138" spans="1:16" ht="22.5">
      <c r="A138" s="2">
        <v>10215</v>
      </c>
      <c r="B138" s="2" t="s">
        <v>1424</v>
      </c>
      <c r="C138" s="2"/>
      <c r="D138" s="3" t="s">
        <v>2764</v>
      </c>
      <c r="E138" s="2" t="s">
        <v>2765</v>
      </c>
      <c r="F138" s="2" t="s">
        <v>2766</v>
      </c>
      <c r="G138" s="2" t="s">
        <v>3475</v>
      </c>
      <c r="H138" s="3" t="s">
        <v>2767</v>
      </c>
      <c r="I138" s="5">
        <v>16963856</v>
      </c>
      <c r="J138" s="5">
        <f>I138*2.026</f>
        <v>34368772.256</v>
      </c>
      <c r="K138" s="2" t="s">
        <v>42</v>
      </c>
      <c r="L138" s="2" t="s">
        <v>141</v>
      </c>
      <c r="M138" s="2" t="s">
        <v>3474</v>
      </c>
      <c r="N138" s="2" t="s">
        <v>2459</v>
      </c>
      <c r="O138" s="2" t="s">
        <v>3093</v>
      </c>
      <c r="P138" s="2" t="s">
        <v>141</v>
      </c>
    </row>
    <row r="139" spans="1:16" ht="78.75">
      <c r="A139" s="2">
        <v>10216</v>
      </c>
      <c r="B139" s="2" t="s">
        <v>1424</v>
      </c>
      <c r="C139" s="2"/>
      <c r="D139" s="3" t="s">
        <v>2604</v>
      </c>
      <c r="E139" s="2"/>
      <c r="F139" s="2"/>
      <c r="G139" s="2" t="s">
        <v>170</v>
      </c>
      <c r="H139" s="3" t="s">
        <v>2605</v>
      </c>
      <c r="I139" s="5">
        <v>13200000</v>
      </c>
      <c r="J139" s="5">
        <f>I139*2.772</f>
        <v>36590400</v>
      </c>
      <c r="K139" s="2" t="s">
        <v>1741</v>
      </c>
      <c r="L139" s="2" t="s">
        <v>141</v>
      </c>
      <c r="M139" s="2" t="s">
        <v>190</v>
      </c>
      <c r="N139" s="2" t="s">
        <v>2460</v>
      </c>
      <c r="O139" s="2" t="s">
        <v>3093</v>
      </c>
      <c r="P139" s="2"/>
    </row>
    <row r="140" spans="1:16" ht="33.75">
      <c r="A140" s="2">
        <v>10218</v>
      </c>
      <c r="B140" s="2" t="s">
        <v>1424</v>
      </c>
      <c r="C140" s="2"/>
      <c r="D140" s="3" t="s">
        <v>2606</v>
      </c>
      <c r="E140" s="2" t="s">
        <v>2607</v>
      </c>
      <c r="F140" s="2" t="s">
        <v>2608</v>
      </c>
      <c r="G140" s="2" t="s">
        <v>3480</v>
      </c>
      <c r="H140" s="3" t="s">
        <v>2609</v>
      </c>
      <c r="I140" s="5">
        <v>17000000</v>
      </c>
      <c r="J140" s="5">
        <f>I140*1.125</f>
        <v>19125000</v>
      </c>
      <c r="K140" s="2" t="s">
        <v>12</v>
      </c>
      <c r="L140" s="2" t="s">
        <v>141</v>
      </c>
      <c r="M140" s="2" t="s">
        <v>3534</v>
      </c>
      <c r="N140" s="2" t="s">
        <v>2459</v>
      </c>
      <c r="O140" s="2" t="s">
        <v>3093</v>
      </c>
      <c r="P140" s="2"/>
    </row>
    <row r="141" spans="1:16" ht="22.5">
      <c r="A141" s="2">
        <v>10219</v>
      </c>
      <c r="B141" s="2" t="s">
        <v>1424</v>
      </c>
      <c r="C141" s="2" t="s">
        <v>138</v>
      </c>
      <c r="D141" s="3" t="s">
        <v>2805</v>
      </c>
      <c r="E141" s="2" t="s">
        <v>2806</v>
      </c>
      <c r="F141" s="2" t="s">
        <v>2686</v>
      </c>
      <c r="G141" s="2" t="s">
        <v>3480</v>
      </c>
      <c r="H141" s="3" t="s">
        <v>2807</v>
      </c>
      <c r="I141" s="5">
        <v>11773032</v>
      </c>
      <c r="J141" s="5">
        <f>I141*1.48</f>
        <v>17424087.36</v>
      </c>
      <c r="K141" s="2" t="s">
        <v>30</v>
      </c>
      <c r="L141" s="2" t="s">
        <v>141</v>
      </c>
      <c r="M141" s="2" t="s">
        <v>3474</v>
      </c>
      <c r="N141" s="2" t="s">
        <v>2459</v>
      </c>
      <c r="O141" s="2" t="s">
        <v>3093</v>
      </c>
      <c r="P141" s="2"/>
    </row>
    <row r="142" spans="1:16" ht="45">
      <c r="A142" s="2">
        <v>10220</v>
      </c>
      <c r="B142" s="2" t="s">
        <v>1424</v>
      </c>
      <c r="C142" s="2"/>
      <c r="D142" s="3" t="s">
        <v>2786</v>
      </c>
      <c r="E142" s="2" t="s">
        <v>2787</v>
      </c>
      <c r="F142" s="2" t="s">
        <v>2121</v>
      </c>
      <c r="G142" s="2" t="s">
        <v>190</v>
      </c>
      <c r="H142" s="3" t="s">
        <v>2788</v>
      </c>
      <c r="I142" s="5">
        <v>4120727</v>
      </c>
      <c r="J142" s="5">
        <f>I142*1.48</f>
        <v>6098675.96</v>
      </c>
      <c r="K142" s="2" t="s">
        <v>30</v>
      </c>
      <c r="L142" s="2" t="s">
        <v>141</v>
      </c>
      <c r="M142" s="2" t="s">
        <v>3505</v>
      </c>
      <c r="N142" s="2" t="s">
        <v>2458</v>
      </c>
      <c r="O142" s="2" t="s">
        <v>3093</v>
      </c>
      <c r="P142" s="2"/>
    </row>
    <row r="143" spans="1:16" ht="33.75">
      <c r="A143" s="2">
        <v>10221</v>
      </c>
      <c r="B143" s="2" t="s">
        <v>1424</v>
      </c>
      <c r="C143" s="2"/>
      <c r="D143" s="3" t="s">
        <v>3048</v>
      </c>
      <c r="E143" s="2" t="s">
        <v>546</v>
      </c>
      <c r="F143" s="2" t="s">
        <v>715</v>
      </c>
      <c r="G143" s="2" t="s">
        <v>190</v>
      </c>
      <c r="H143" s="3" t="s">
        <v>3656</v>
      </c>
      <c r="I143" s="5">
        <v>8088812</v>
      </c>
      <c r="J143" s="5">
        <f>I143*2.772</f>
        <v>22422186.864</v>
      </c>
      <c r="K143" s="2" t="s">
        <v>154</v>
      </c>
      <c r="L143" s="2" t="s">
        <v>141</v>
      </c>
      <c r="M143" s="2" t="s">
        <v>3499</v>
      </c>
      <c r="N143" s="2" t="s">
        <v>2458</v>
      </c>
      <c r="O143" s="2" t="s">
        <v>3093</v>
      </c>
      <c r="P143" s="2" t="s">
        <v>141</v>
      </c>
    </row>
    <row r="144" spans="1:16" ht="22.5">
      <c r="A144" s="2">
        <v>10222</v>
      </c>
      <c r="B144" s="2" t="s">
        <v>1424</v>
      </c>
      <c r="C144" s="2"/>
      <c r="D144" s="3" t="s">
        <v>3049</v>
      </c>
      <c r="E144" s="2" t="s">
        <v>2938</v>
      </c>
      <c r="F144" s="2" t="s">
        <v>2939</v>
      </c>
      <c r="G144" s="2" t="s">
        <v>3486</v>
      </c>
      <c r="H144" s="3" t="s">
        <v>2940</v>
      </c>
      <c r="I144" s="5">
        <v>7294088</v>
      </c>
      <c r="J144" s="5">
        <f>I144*2.026</f>
        <v>14777822.287999999</v>
      </c>
      <c r="K144" s="2" t="s">
        <v>42</v>
      </c>
      <c r="L144" s="2" t="s">
        <v>141</v>
      </c>
      <c r="M144" s="2" t="s">
        <v>3474</v>
      </c>
      <c r="N144" s="2" t="s">
        <v>2459</v>
      </c>
      <c r="O144" s="2" t="s">
        <v>3093</v>
      </c>
      <c r="P144" s="2"/>
    </row>
    <row r="145" spans="1:16" ht="22.5">
      <c r="A145" s="2">
        <v>10224</v>
      </c>
      <c r="B145" s="2" t="s">
        <v>1424</v>
      </c>
      <c r="C145" s="2"/>
      <c r="D145" s="3" t="s">
        <v>3050</v>
      </c>
      <c r="E145" s="2" t="s">
        <v>2937</v>
      </c>
      <c r="F145" s="2" t="s">
        <v>715</v>
      </c>
      <c r="G145" s="2" t="s">
        <v>3480</v>
      </c>
      <c r="H145" s="3" t="s">
        <v>2941</v>
      </c>
      <c r="I145" s="5">
        <v>20191557</v>
      </c>
      <c r="J145" s="5">
        <f>I145*2.772</f>
        <v>55970996.00399999</v>
      </c>
      <c r="K145" s="2" t="s">
        <v>154</v>
      </c>
      <c r="L145" s="2" t="s">
        <v>141</v>
      </c>
      <c r="M145" s="2" t="s">
        <v>3499</v>
      </c>
      <c r="N145" s="2" t="s">
        <v>2459</v>
      </c>
      <c r="O145" s="2" t="s">
        <v>3093</v>
      </c>
      <c r="P145" s="2" t="s">
        <v>141</v>
      </c>
    </row>
    <row r="146" spans="1:16" ht="33.75">
      <c r="A146" s="2">
        <v>10225</v>
      </c>
      <c r="B146" s="2" t="s">
        <v>1424</v>
      </c>
      <c r="C146" s="2"/>
      <c r="D146" s="3" t="s">
        <v>3051</v>
      </c>
      <c r="E146" s="2" t="s">
        <v>2942</v>
      </c>
      <c r="F146" s="2" t="s">
        <v>2943</v>
      </c>
      <c r="G146" s="2" t="s">
        <v>3477</v>
      </c>
      <c r="H146" s="3" t="s">
        <v>2944</v>
      </c>
      <c r="I146" s="5">
        <v>2358000</v>
      </c>
      <c r="J146" s="5">
        <f>I146*1.125</f>
        <v>2652750</v>
      </c>
      <c r="K146" s="2" t="s">
        <v>12</v>
      </c>
      <c r="L146" s="2" t="s">
        <v>141</v>
      </c>
      <c r="M146" s="2" t="s">
        <v>3474</v>
      </c>
      <c r="N146" s="2" t="s">
        <v>2458</v>
      </c>
      <c r="O146" s="2" t="s">
        <v>3093</v>
      </c>
      <c r="P146" s="2"/>
    </row>
    <row r="147" spans="1:16" ht="22.5">
      <c r="A147" s="2">
        <v>10226</v>
      </c>
      <c r="B147" s="2" t="s">
        <v>1424</v>
      </c>
      <c r="C147" s="2"/>
      <c r="D147" s="3" t="s">
        <v>3052</v>
      </c>
      <c r="E147" s="2" t="s">
        <v>2945</v>
      </c>
      <c r="F147" s="2" t="s">
        <v>2946</v>
      </c>
      <c r="G147" s="2" t="s">
        <v>3480</v>
      </c>
      <c r="H147" s="3" t="s">
        <v>2947</v>
      </c>
      <c r="I147" s="5">
        <v>12420360</v>
      </c>
      <c r="J147" s="5">
        <f>I147*2.026</f>
        <v>25163649.359999996</v>
      </c>
      <c r="K147" s="2" t="s">
        <v>42</v>
      </c>
      <c r="L147" s="2" t="s">
        <v>141</v>
      </c>
      <c r="M147" s="2" t="s">
        <v>3474</v>
      </c>
      <c r="N147" s="2" t="s">
        <v>2458</v>
      </c>
      <c r="O147" s="2" t="s">
        <v>3093</v>
      </c>
      <c r="P147" s="2" t="s">
        <v>141</v>
      </c>
    </row>
    <row r="148" spans="1:16" ht="22.5">
      <c r="A148" s="2">
        <v>10227</v>
      </c>
      <c r="B148" s="2" t="s">
        <v>1424</v>
      </c>
      <c r="C148" s="2"/>
      <c r="D148" s="3" t="s">
        <v>3053</v>
      </c>
      <c r="E148" s="2" t="s">
        <v>2948</v>
      </c>
      <c r="F148" s="2" t="s">
        <v>2949</v>
      </c>
      <c r="G148" s="2" t="s">
        <v>3480</v>
      </c>
      <c r="H148" s="3" t="s">
        <v>2950</v>
      </c>
      <c r="I148" s="5">
        <v>1438592</v>
      </c>
      <c r="J148" s="5">
        <f>I148*1.125</f>
        <v>1618416</v>
      </c>
      <c r="K148" s="2" t="s">
        <v>12</v>
      </c>
      <c r="L148" s="2" t="s">
        <v>141</v>
      </c>
      <c r="M148" s="2" t="s">
        <v>3499</v>
      </c>
      <c r="N148" s="2" t="s">
        <v>2458</v>
      </c>
      <c r="O148" s="2" t="s">
        <v>3093</v>
      </c>
      <c r="P148" s="2"/>
    </row>
    <row r="149" spans="1:16" ht="33.75">
      <c r="A149" s="2">
        <v>10229</v>
      </c>
      <c r="B149" s="2" t="s">
        <v>1424</v>
      </c>
      <c r="C149" s="2"/>
      <c r="D149" s="3" t="s">
        <v>2610</v>
      </c>
      <c r="E149" s="2" t="s">
        <v>2611</v>
      </c>
      <c r="F149" s="2"/>
      <c r="G149" s="2" t="s">
        <v>3489</v>
      </c>
      <c r="H149" s="3" t="s">
        <v>2520</v>
      </c>
      <c r="I149" s="5">
        <v>3345990</v>
      </c>
      <c r="J149" s="5">
        <f>I149*1.125</f>
        <v>3764238.75</v>
      </c>
      <c r="K149" s="2" t="s">
        <v>12</v>
      </c>
      <c r="L149" s="2" t="s">
        <v>141</v>
      </c>
      <c r="M149" s="2" t="s">
        <v>3491</v>
      </c>
      <c r="N149" s="2" t="s">
        <v>2459</v>
      </c>
      <c r="O149" s="2" t="s">
        <v>3093</v>
      </c>
      <c r="P149" s="2"/>
    </row>
    <row r="150" spans="1:16" ht="22.5">
      <c r="A150" s="2">
        <v>10230</v>
      </c>
      <c r="B150" s="2" t="s">
        <v>1424</v>
      </c>
      <c r="C150" s="2"/>
      <c r="D150" s="3" t="s">
        <v>2564</v>
      </c>
      <c r="E150" s="2" t="s">
        <v>2565</v>
      </c>
      <c r="F150" s="2" t="s">
        <v>2566</v>
      </c>
      <c r="G150" s="2" t="s">
        <v>3480</v>
      </c>
      <c r="H150" s="3" t="s">
        <v>2567</v>
      </c>
      <c r="I150" s="5">
        <v>2300000</v>
      </c>
      <c r="J150" s="5">
        <f>I150*1.125</f>
        <v>2587500</v>
      </c>
      <c r="K150" s="2" t="s">
        <v>12</v>
      </c>
      <c r="L150" s="2" t="s">
        <v>141</v>
      </c>
      <c r="M150" s="2" t="s">
        <v>3474</v>
      </c>
      <c r="N150" s="2" t="s">
        <v>2458</v>
      </c>
      <c r="O150" s="2" t="s">
        <v>3093</v>
      </c>
      <c r="P150" s="2"/>
    </row>
    <row r="151" spans="1:16" ht="55.5" customHeight="1">
      <c r="A151" s="2">
        <v>10232</v>
      </c>
      <c r="B151" s="2" t="s">
        <v>1424</v>
      </c>
      <c r="C151" s="2"/>
      <c r="D151" s="3" t="s">
        <v>2760</v>
      </c>
      <c r="E151" s="2" t="s">
        <v>2761</v>
      </c>
      <c r="F151" s="2" t="s">
        <v>2762</v>
      </c>
      <c r="G151" s="2" t="s">
        <v>3480</v>
      </c>
      <c r="H151" s="3" t="s">
        <v>3701</v>
      </c>
      <c r="I151" s="5">
        <v>5392337</v>
      </c>
      <c r="J151" s="5">
        <f>I151*1.48</f>
        <v>7980658.76</v>
      </c>
      <c r="K151" s="2" t="s">
        <v>30</v>
      </c>
      <c r="L151" s="2" t="s">
        <v>141</v>
      </c>
      <c r="M151" s="2" t="s">
        <v>3481</v>
      </c>
      <c r="N151" s="2" t="s">
        <v>2458</v>
      </c>
      <c r="O151" s="2" t="s">
        <v>3093</v>
      </c>
      <c r="P151" s="2"/>
    </row>
    <row r="152" spans="1:16" ht="45">
      <c r="A152" s="2">
        <v>10234</v>
      </c>
      <c r="B152" s="2" t="s">
        <v>1424</v>
      </c>
      <c r="C152" s="2"/>
      <c r="D152" s="3" t="s">
        <v>2612</v>
      </c>
      <c r="E152" s="2" t="s">
        <v>2613</v>
      </c>
      <c r="F152" s="2" t="s">
        <v>2614</v>
      </c>
      <c r="G152" s="2" t="s">
        <v>190</v>
      </c>
      <c r="H152" s="3" t="s">
        <v>2615</v>
      </c>
      <c r="I152" s="5">
        <v>8460000</v>
      </c>
      <c r="J152" s="5">
        <f>I152*2.026</f>
        <v>17139960</v>
      </c>
      <c r="K152" s="2" t="s">
        <v>42</v>
      </c>
      <c r="L152" s="2" t="s">
        <v>141</v>
      </c>
      <c r="M152" s="2" t="s">
        <v>3485</v>
      </c>
      <c r="N152" s="2" t="s">
        <v>2458</v>
      </c>
      <c r="O152" s="2" t="s">
        <v>3093</v>
      </c>
      <c r="P152" s="2" t="s">
        <v>141</v>
      </c>
    </row>
    <row r="153" spans="1:16" ht="74.25" customHeight="1">
      <c r="A153" s="2">
        <v>10235</v>
      </c>
      <c r="B153" s="2" t="s">
        <v>1424</v>
      </c>
      <c r="C153" s="2" t="s">
        <v>138</v>
      </c>
      <c r="D153" s="3" t="s">
        <v>2817</v>
      </c>
      <c r="E153" s="2" t="s">
        <v>2818</v>
      </c>
      <c r="F153" s="2" t="s">
        <v>2819</v>
      </c>
      <c r="G153" s="2" t="s">
        <v>3475</v>
      </c>
      <c r="H153" s="3" t="s">
        <v>3702</v>
      </c>
      <c r="I153" s="5">
        <v>39695079</v>
      </c>
      <c r="J153" s="5">
        <f>I153*1.48</f>
        <v>58748716.92</v>
      </c>
      <c r="K153" s="2" t="s">
        <v>30</v>
      </c>
      <c r="L153" s="2"/>
      <c r="M153" s="2" t="s">
        <v>3481</v>
      </c>
      <c r="N153" s="2" t="s">
        <v>2459</v>
      </c>
      <c r="O153" s="2" t="s">
        <v>3093</v>
      </c>
      <c r="P153" s="2"/>
    </row>
    <row r="154" spans="1:16" ht="33.75">
      <c r="A154" s="2">
        <v>10236</v>
      </c>
      <c r="B154" s="2" t="s">
        <v>1424</v>
      </c>
      <c r="C154" s="2"/>
      <c r="D154" s="3" t="s">
        <v>3056</v>
      </c>
      <c r="E154" s="2" t="s">
        <v>2955</v>
      </c>
      <c r="F154" s="2" t="s">
        <v>2956</v>
      </c>
      <c r="G154" s="2" t="s">
        <v>3480</v>
      </c>
      <c r="H154" s="3" t="s">
        <v>2957</v>
      </c>
      <c r="I154" s="5">
        <v>405116</v>
      </c>
      <c r="J154" s="5">
        <f>I154*2.026</f>
        <v>820765.016</v>
      </c>
      <c r="K154" s="2" t="s">
        <v>42</v>
      </c>
      <c r="L154" s="2" t="s">
        <v>141</v>
      </c>
      <c r="M154" s="2" t="s">
        <v>3482</v>
      </c>
      <c r="N154" s="2" t="s">
        <v>2459</v>
      </c>
      <c r="O154" s="2" t="s">
        <v>3093</v>
      </c>
      <c r="P154" s="2"/>
    </row>
    <row r="155" spans="1:16" ht="33.75">
      <c r="A155" s="2">
        <v>10237</v>
      </c>
      <c r="B155" s="2" t="s">
        <v>1424</v>
      </c>
      <c r="C155" s="2"/>
      <c r="D155" s="3" t="s">
        <v>3057</v>
      </c>
      <c r="E155" s="2" t="s">
        <v>2958</v>
      </c>
      <c r="F155" s="2" t="s">
        <v>2959</v>
      </c>
      <c r="G155" s="2" t="s">
        <v>170</v>
      </c>
      <c r="H155" s="3" t="s">
        <v>2960</v>
      </c>
      <c r="I155" s="5">
        <v>4051163</v>
      </c>
      <c r="J155" s="5">
        <f>I155*2.026</f>
        <v>8207656.237999999</v>
      </c>
      <c r="K155" s="2" t="s">
        <v>42</v>
      </c>
      <c r="L155" s="2" t="s">
        <v>141</v>
      </c>
      <c r="M155" s="2" t="s">
        <v>3482</v>
      </c>
      <c r="N155" s="2" t="s">
        <v>2459</v>
      </c>
      <c r="O155" s="2" t="s">
        <v>3093</v>
      </c>
      <c r="P155" s="2"/>
    </row>
    <row r="156" spans="1:16" ht="33.75">
      <c r="A156" s="2">
        <v>10239</v>
      </c>
      <c r="B156" s="2" t="s">
        <v>1424</v>
      </c>
      <c r="C156" s="2"/>
      <c r="D156" s="3" t="s">
        <v>2820</v>
      </c>
      <c r="E156" s="2" t="s">
        <v>515</v>
      </c>
      <c r="F156" s="2" t="s">
        <v>2821</v>
      </c>
      <c r="G156" s="2" t="s">
        <v>3475</v>
      </c>
      <c r="H156" s="3" t="s">
        <v>2822</v>
      </c>
      <c r="I156" s="5">
        <v>561200</v>
      </c>
      <c r="J156" s="5">
        <f>I156*1.48</f>
        <v>830576</v>
      </c>
      <c r="K156" s="2" t="s">
        <v>30</v>
      </c>
      <c r="L156" s="2"/>
      <c r="M156" s="2" t="s">
        <v>3481</v>
      </c>
      <c r="N156" s="2" t="s">
        <v>2459</v>
      </c>
      <c r="O156" s="2" t="s">
        <v>3093</v>
      </c>
      <c r="P156" s="2"/>
    </row>
    <row r="157" spans="1:16" ht="33.75">
      <c r="A157" s="2">
        <v>10240</v>
      </c>
      <c r="B157" s="2" t="s">
        <v>1424</v>
      </c>
      <c r="C157" s="2"/>
      <c r="D157" s="3" t="s">
        <v>2823</v>
      </c>
      <c r="E157" s="2" t="s">
        <v>2824</v>
      </c>
      <c r="F157" s="2"/>
      <c r="G157" s="2" t="s">
        <v>3480</v>
      </c>
      <c r="H157" s="3" t="s">
        <v>2825</v>
      </c>
      <c r="I157" s="5">
        <v>2104500</v>
      </c>
      <c r="J157" s="5">
        <f>I157*1.48</f>
        <v>3114660</v>
      </c>
      <c r="K157" s="2" t="s">
        <v>30</v>
      </c>
      <c r="L157" s="2" t="s">
        <v>141</v>
      </c>
      <c r="M157" s="2" t="s">
        <v>3481</v>
      </c>
      <c r="N157" s="2" t="s">
        <v>2459</v>
      </c>
      <c r="O157" s="2" t="s">
        <v>3093</v>
      </c>
      <c r="P157" s="2"/>
    </row>
    <row r="158" spans="1:16" ht="22.5">
      <c r="A158" s="2">
        <v>10241</v>
      </c>
      <c r="B158" s="2" t="s">
        <v>1424</v>
      </c>
      <c r="C158" s="2"/>
      <c r="D158" s="3" t="s">
        <v>3058</v>
      </c>
      <c r="E158" s="2" t="s">
        <v>2961</v>
      </c>
      <c r="F158" s="2"/>
      <c r="G158" s="2" t="s">
        <v>3477</v>
      </c>
      <c r="H158" s="3" t="s">
        <v>2962</v>
      </c>
      <c r="I158" s="5">
        <v>1296372</v>
      </c>
      <c r="J158" s="5">
        <f>I158*2.026</f>
        <v>2626449.672</v>
      </c>
      <c r="K158" s="2" t="s">
        <v>42</v>
      </c>
      <c r="L158" s="2" t="s">
        <v>141</v>
      </c>
      <c r="M158" s="2" t="s">
        <v>3481</v>
      </c>
      <c r="N158" s="2" t="s">
        <v>2459</v>
      </c>
      <c r="O158" s="2" t="s">
        <v>3093</v>
      </c>
      <c r="P158" s="2"/>
    </row>
    <row r="159" spans="1:16" ht="33.75">
      <c r="A159" s="2">
        <v>10242</v>
      </c>
      <c r="B159" s="2" t="s">
        <v>1424</v>
      </c>
      <c r="C159" s="2"/>
      <c r="D159" s="3" t="s">
        <v>3059</v>
      </c>
      <c r="E159" s="2" t="s">
        <v>2963</v>
      </c>
      <c r="F159" s="2"/>
      <c r="G159" s="2" t="s">
        <v>3477</v>
      </c>
      <c r="H159" s="3" t="s">
        <v>2964</v>
      </c>
      <c r="I159" s="5">
        <v>20592146.675</v>
      </c>
      <c r="J159" s="5">
        <f>I159*2.026</f>
        <v>41719689.16355</v>
      </c>
      <c r="K159" s="2" t="s">
        <v>42</v>
      </c>
      <c r="L159" s="2"/>
      <c r="M159" s="2" t="s">
        <v>3481</v>
      </c>
      <c r="N159" s="2" t="s">
        <v>2459</v>
      </c>
      <c r="O159" s="2" t="s">
        <v>3093</v>
      </c>
      <c r="P159" s="2"/>
    </row>
    <row r="160" spans="1:16" ht="22.5">
      <c r="A160" s="2">
        <v>10243</v>
      </c>
      <c r="B160" s="2" t="s">
        <v>1424</v>
      </c>
      <c r="C160" s="2"/>
      <c r="D160" s="3" t="s">
        <v>3060</v>
      </c>
      <c r="E160" s="2" t="s">
        <v>2965</v>
      </c>
      <c r="F160" s="2"/>
      <c r="G160" s="2" t="s">
        <v>3486</v>
      </c>
      <c r="H160" s="3" t="s">
        <v>2966</v>
      </c>
      <c r="I160" s="5">
        <v>1540000</v>
      </c>
      <c r="J160" s="5">
        <f>I160*2.026</f>
        <v>3120039.9999999995</v>
      </c>
      <c r="K160" s="2" t="s">
        <v>42</v>
      </c>
      <c r="L160" s="2" t="s">
        <v>141</v>
      </c>
      <c r="M160" s="2" t="s">
        <v>3481</v>
      </c>
      <c r="N160" s="2" t="s">
        <v>2459</v>
      </c>
      <c r="O160" s="2" t="s">
        <v>3093</v>
      </c>
      <c r="P160" s="2"/>
    </row>
    <row r="161" spans="1:16" ht="33.75">
      <c r="A161" s="2">
        <v>10244</v>
      </c>
      <c r="B161" s="2" t="s">
        <v>1424</v>
      </c>
      <c r="C161" s="2"/>
      <c r="D161" s="3" t="s">
        <v>3061</v>
      </c>
      <c r="E161" s="2" t="s">
        <v>2967</v>
      </c>
      <c r="F161" s="2"/>
      <c r="G161" s="2" t="s">
        <v>3475</v>
      </c>
      <c r="H161" s="3" t="s">
        <v>2966</v>
      </c>
      <c r="I161" s="5">
        <v>2100000</v>
      </c>
      <c r="J161" s="5">
        <f>I161*2.026</f>
        <v>4254600</v>
      </c>
      <c r="K161" s="2" t="s">
        <v>42</v>
      </c>
      <c r="L161" s="2" t="s">
        <v>141</v>
      </c>
      <c r="M161" s="2" t="s">
        <v>3481</v>
      </c>
      <c r="N161" s="2" t="s">
        <v>2459</v>
      </c>
      <c r="O161" s="2" t="s">
        <v>3093</v>
      </c>
      <c r="P161" s="2"/>
    </row>
    <row r="162" spans="1:16" ht="22.5">
      <c r="A162" s="2">
        <v>10245</v>
      </c>
      <c r="B162" s="2" t="s">
        <v>1424</v>
      </c>
      <c r="C162" s="2" t="s">
        <v>138</v>
      </c>
      <c r="D162" s="3" t="s">
        <v>3062</v>
      </c>
      <c r="E162" s="2" t="s">
        <v>2968</v>
      </c>
      <c r="F162" s="2"/>
      <c r="G162" s="2" t="s">
        <v>3486</v>
      </c>
      <c r="H162" s="3" t="s">
        <v>2966</v>
      </c>
      <c r="I162" s="5">
        <v>1403000</v>
      </c>
      <c r="J162" s="5">
        <f>I162*2.026</f>
        <v>2842477.9999999995</v>
      </c>
      <c r="K162" s="2" t="s">
        <v>42</v>
      </c>
      <c r="L162" s="2"/>
      <c r="M162" s="2" t="s">
        <v>3481</v>
      </c>
      <c r="N162" s="2" t="s">
        <v>2459</v>
      </c>
      <c r="O162" s="2" t="s">
        <v>3093</v>
      </c>
      <c r="P162" s="2" t="s">
        <v>141</v>
      </c>
    </row>
    <row r="163" spans="1:16" ht="33.75">
      <c r="A163" s="2">
        <v>10247</v>
      </c>
      <c r="B163" s="2" t="s">
        <v>1424</v>
      </c>
      <c r="C163" s="2"/>
      <c r="D163" s="3" t="s">
        <v>2641</v>
      </c>
      <c r="E163" s="2" t="s">
        <v>2642</v>
      </c>
      <c r="F163" s="2" t="s">
        <v>2643</v>
      </c>
      <c r="G163" s="2" t="s">
        <v>3480</v>
      </c>
      <c r="H163" s="3" t="s">
        <v>2644</v>
      </c>
      <c r="I163" s="5">
        <v>210450</v>
      </c>
      <c r="J163" s="5">
        <f>I163*1.125</f>
        <v>236756.25</v>
      </c>
      <c r="K163" s="2" t="s">
        <v>12</v>
      </c>
      <c r="L163" s="2" t="s">
        <v>141</v>
      </c>
      <c r="M163" s="2" t="s">
        <v>3481</v>
      </c>
      <c r="N163" s="2" t="s">
        <v>2458</v>
      </c>
      <c r="O163" s="2" t="s">
        <v>3093</v>
      </c>
      <c r="P163" s="2"/>
    </row>
    <row r="164" spans="1:16" ht="33.75">
      <c r="A164" s="2">
        <v>10248</v>
      </c>
      <c r="B164" s="2" t="s">
        <v>1424</v>
      </c>
      <c r="C164" s="2"/>
      <c r="D164" s="3" t="s">
        <v>2645</v>
      </c>
      <c r="E164" s="2"/>
      <c r="F164" s="2"/>
      <c r="G164" s="2" t="s">
        <v>190</v>
      </c>
      <c r="H164" s="3" t="s">
        <v>2646</v>
      </c>
      <c r="I164" s="5">
        <v>3250049.5</v>
      </c>
      <c r="J164" s="5">
        <f>I164*1.125</f>
        <v>3656305.6875</v>
      </c>
      <c r="K164" s="2" t="s">
        <v>12</v>
      </c>
      <c r="L164" s="2" t="s">
        <v>141</v>
      </c>
      <c r="M164" s="2" t="s">
        <v>3481</v>
      </c>
      <c r="N164" s="2" t="s">
        <v>2458</v>
      </c>
      <c r="O164" s="2" t="s">
        <v>3093</v>
      </c>
      <c r="P164" s="2"/>
    </row>
    <row r="165" spans="1:16" ht="22.5">
      <c r="A165" s="2">
        <v>10249</v>
      </c>
      <c r="B165" s="2" t="s">
        <v>1424</v>
      </c>
      <c r="C165" s="2"/>
      <c r="D165" s="3" t="s">
        <v>2826</v>
      </c>
      <c r="E165" s="2"/>
      <c r="F165" s="2"/>
      <c r="G165" s="2" t="s">
        <v>170</v>
      </c>
      <c r="H165" s="3" t="s">
        <v>2827</v>
      </c>
      <c r="I165" s="5">
        <v>2806000</v>
      </c>
      <c r="J165" s="5">
        <f>I165*1.125</f>
        <v>3156750</v>
      </c>
      <c r="K165" s="2" t="s">
        <v>12</v>
      </c>
      <c r="L165" s="2" t="s">
        <v>141</v>
      </c>
      <c r="M165" s="2" t="s">
        <v>3481</v>
      </c>
      <c r="N165" s="2" t="s">
        <v>415</v>
      </c>
      <c r="O165" s="2" t="s">
        <v>3093</v>
      </c>
      <c r="P165" s="2"/>
    </row>
    <row r="166" spans="1:16" ht="33.75">
      <c r="A166" s="2">
        <v>10250</v>
      </c>
      <c r="B166" s="2" t="s">
        <v>1424</v>
      </c>
      <c r="C166" s="2"/>
      <c r="D166" s="3" t="s">
        <v>2647</v>
      </c>
      <c r="E166" s="2" t="s">
        <v>2648</v>
      </c>
      <c r="F166" s="2" t="s">
        <v>2649</v>
      </c>
      <c r="G166" s="2" t="s">
        <v>3477</v>
      </c>
      <c r="H166" s="3" t="s">
        <v>2650</v>
      </c>
      <c r="I166" s="5">
        <v>18000000</v>
      </c>
      <c r="J166" s="5">
        <f>I166*1.48</f>
        <v>26640000</v>
      </c>
      <c r="K166" s="2" t="s">
        <v>30</v>
      </c>
      <c r="L166" s="2" t="s">
        <v>141</v>
      </c>
      <c r="M166" s="2" t="s">
        <v>3481</v>
      </c>
      <c r="N166" s="2" t="s">
        <v>2459</v>
      </c>
      <c r="O166" s="2" t="s">
        <v>3093</v>
      </c>
      <c r="P166" s="2"/>
    </row>
    <row r="167" spans="1:16" ht="33.75">
      <c r="A167" s="2">
        <v>10251</v>
      </c>
      <c r="B167" s="2" t="s">
        <v>1424</v>
      </c>
      <c r="C167" s="2"/>
      <c r="D167" s="3" t="s">
        <v>2651</v>
      </c>
      <c r="E167" s="2" t="s">
        <v>2580</v>
      </c>
      <c r="F167" s="2" t="s">
        <v>2652</v>
      </c>
      <c r="G167" s="2" t="s">
        <v>3480</v>
      </c>
      <c r="H167" s="3" t="s">
        <v>2653</v>
      </c>
      <c r="I167" s="5">
        <v>1403000</v>
      </c>
      <c r="J167" s="5">
        <f>I167*1.125</f>
        <v>1578375</v>
      </c>
      <c r="K167" s="2" t="s">
        <v>12</v>
      </c>
      <c r="L167" s="2" t="s">
        <v>141</v>
      </c>
      <c r="M167" s="2" t="s">
        <v>3481</v>
      </c>
      <c r="N167" s="2" t="s">
        <v>2459</v>
      </c>
      <c r="O167" s="2" t="s">
        <v>3093</v>
      </c>
      <c r="P167" s="2"/>
    </row>
    <row r="168" spans="1:16" ht="33.75">
      <c r="A168" s="2">
        <v>10253</v>
      </c>
      <c r="B168" s="2" t="s">
        <v>1424</v>
      </c>
      <c r="C168" s="2"/>
      <c r="D168" s="3" t="s">
        <v>2654</v>
      </c>
      <c r="E168" s="2" t="s">
        <v>2580</v>
      </c>
      <c r="F168" s="2" t="s">
        <v>2570</v>
      </c>
      <c r="G168" s="2" t="s">
        <v>3480</v>
      </c>
      <c r="H168" s="3" t="s">
        <v>2655</v>
      </c>
      <c r="I168" s="5">
        <v>5261250</v>
      </c>
      <c r="J168" s="5">
        <f>I168*1.48</f>
        <v>7786650</v>
      </c>
      <c r="K168" s="2" t="s">
        <v>30</v>
      </c>
      <c r="L168" s="2" t="s">
        <v>141</v>
      </c>
      <c r="M168" s="2" t="s">
        <v>3481</v>
      </c>
      <c r="N168" s="2" t="s">
        <v>2459</v>
      </c>
      <c r="O168" s="2" t="s">
        <v>3093</v>
      </c>
      <c r="P168" s="2"/>
    </row>
    <row r="169" spans="1:16" ht="45">
      <c r="A169" s="2">
        <v>10254</v>
      </c>
      <c r="B169" s="2" t="s">
        <v>1424</v>
      </c>
      <c r="C169" s="2"/>
      <c r="D169" s="3" t="s">
        <v>2656</v>
      </c>
      <c r="E169" s="2" t="s">
        <v>2657</v>
      </c>
      <c r="F169" s="2"/>
      <c r="G169" s="2" t="s">
        <v>3480</v>
      </c>
      <c r="H169" s="3" t="s">
        <v>2658</v>
      </c>
      <c r="I169" s="5">
        <v>4910500</v>
      </c>
      <c r="J169" s="5">
        <f>I169*1.125</f>
        <v>5524312.5</v>
      </c>
      <c r="K169" s="2" t="s">
        <v>12</v>
      </c>
      <c r="L169" s="2"/>
      <c r="M169" s="2" t="s">
        <v>3481</v>
      </c>
      <c r="N169" s="2" t="s">
        <v>2459</v>
      </c>
      <c r="O169" s="2" t="s">
        <v>3093</v>
      </c>
      <c r="P169" s="2"/>
    </row>
    <row r="170" spans="1:16" ht="33.75">
      <c r="A170" s="2">
        <v>10256</v>
      </c>
      <c r="B170" s="2" t="s">
        <v>1424</v>
      </c>
      <c r="C170" s="2"/>
      <c r="D170" s="3" t="s">
        <v>2659</v>
      </c>
      <c r="E170" s="2" t="s">
        <v>2660</v>
      </c>
      <c r="F170" s="2" t="s">
        <v>2661</v>
      </c>
      <c r="G170" s="2" t="s">
        <v>3477</v>
      </c>
      <c r="H170" s="3" t="s">
        <v>2662</v>
      </c>
      <c r="I170" s="5">
        <v>9058399.35</v>
      </c>
      <c r="J170" s="5">
        <f>I170*1.48</f>
        <v>13406431.037999999</v>
      </c>
      <c r="K170" s="2" t="s">
        <v>30</v>
      </c>
      <c r="L170" s="2" t="s">
        <v>141</v>
      </c>
      <c r="M170" s="2" t="s">
        <v>3481</v>
      </c>
      <c r="N170" s="2" t="s">
        <v>2458</v>
      </c>
      <c r="O170" s="2" t="s">
        <v>3093</v>
      </c>
      <c r="P170" s="2"/>
    </row>
    <row r="171" spans="1:16" ht="33.75">
      <c r="A171" s="2">
        <v>10257</v>
      </c>
      <c r="B171" s="2" t="s">
        <v>1424</v>
      </c>
      <c r="C171" s="2"/>
      <c r="D171" s="3" t="s">
        <v>2828</v>
      </c>
      <c r="E171" s="2"/>
      <c r="F171" s="2"/>
      <c r="G171" s="2" t="s">
        <v>3477</v>
      </c>
      <c r="H171" s="3" t="s">
        <v>2829</v>
      </c>
      <c r="I171" s="5">
        <v>4861395</v>
      </c>
      <c r="J171" s="5">
        <f>I171*1.48</f>
        <v>7194864.6</v>
      </c>
      <c r="K171" s="2" t="s">
        <v>30</v>
      </c>
      <c r="L171" s="2" t="s">
        <v>141</v>
      </c>
      <c r="M171" s="2" t="s">
        <v>3481</v>
      </c>
      <c r="N171" s="2" t="s">
        <v>2458</v>
      </c>
      <c r="O171" s="2" t="s">
        <v>3093</v>
      </c>
      <c r="P171" s="2"/>
    </row>
    <row r="172" spans="1:16" ht="22.5">
      <c r="A172" s="2">
        <v>10258</v>
      </c>
      <c r="B172" s="2" t="s">
        <v>1424</v>
      </c>
      <c r="C172" s="2"/>
      <c r="D172" s="3" t="s">
        <v>3063</v>
      </c>
      <c r="E172" s="2" t="s">
        <v>2969</v>
      </c>
      <c r="F172" s="2" t="s">
        <v>2970</v>
      </c>
      <c r="G172" s="2" t="s">
        <v>3480</v>
      </c>
      <c r="H172" s="3" t="s">
        <v>2696</v>
      </c>
      <c r="I172" s="5">
        <v>27547.905</v>
      </c>
      <c r="J172" s="5">
        <f>I172*2.026</f>
        <v>55812.05552999999</v>
      </c>
      <c r="K172" s="2" t="s">
        <v>42</v>
      </c>
      <c r="L172" s="2" t="s">
        <v>141</v>
      </c>
      <c r="M172" s="2" t="s">
        <v>3481</v>
      </c>
      <c r="N172" s="2" t="s">
        <v>2458</v>
      </c>
      <c r="O172" s="2" t="s">
        <v>3093</v>
      </c>
      <c r="P172" s="2"/>
    </row>
    <row r="173" spans="1:16" ht="45">
      <c r="A173" s="2">
        <v>10259</v>
      </c>
      <c r="B173" s="2" t="s">
        <v>1424</v>
      </c>
      <c r="C173" s="2" t="s">
        <v>138</v>
      </c>
      <c r="D173" s="3" t="s">
        <v>2663</v>
      </c>
      <c r="E173" s="2" t="s">
        <v>2664</v>
      </c>
      <c r="F173" s="2" t="s">
        <v>2665</v>
      </c>
      <c r="G173" s="2" t="s">
        <v>3477</v>
      </c>
      <c r="H173" s="3" t="s">
        <v>2666</v>
      </c>
      <c r="I173" s="5">
        <v>7997100</v>
      </c>
      <c r="J173" s="5">
        <f>I173*1.48</f>
        <v>11835708</v>
      </c>
      <c r="K173" s="2" t="s">
        <v>30</v>
      </c>
      <c r="L173" s="2" t="s">
        <v>141</v>
      </c>
      <c r="M173" s="2" t="s">
        <v>3501</v>
      </c>
      <c r="N173" s="2" t="s">
        <v>2458</v>
      </c>
      <c r="O173" s="2" t="s">
        <v>3093</v>
      </c>
      <c r="P173" s="2" t="s">
        <v>141</v>
      </c>
    </row>
    <row r="174" spans="1:16" ht="22.5">
      <c r="A174" s="2">
        <v>10260</v>
      </c>
      <c r="B174" s="2" t="s">
        <v>1424</v>
      </c>
      <c r="C174" s="2"/>
      <c r="D174" s="3" t="s">
        <v>3064</v>
      </c>
      <c r="E174" s="2" t="s">
        <v>2971</v>
      </c>
      <c r="F174" s="2"/>
      <c r="G174" s="2" t="s">
        <v>3486</v>
      </c>
      <c r="H174" s="3" t="s">
        <v>2972</v>
      </c>
      <c r="I174" s="5">
        <v>250000</v>
      </c>
      <c r="J174" s="5">
        <f>I174*2.026</f>
        <v>506499.99999999994</v>
      </c>
      <c r="K174" s="2" t="s">
        <v>42</v>
      </c>
      <c r="L174" s="2" t="s">
        <v>141</v>
      </c>
      <c r="M174" s="2" t="s">
        <v>3481</v>
      </c>
      <c r="N174" s="2" t="s">
        <v>2458</v>
      </c>
      <c r="O174" s="2" t="s">
        <v>3093</v>
      </c>
      <c r="P174" s="2"/>
    </row>
    <row r="175" spans="1:16" ht="33.75">
      <c r="A175" s="2">
        <v>10262</v>
      </c>
      <c r="B175" s="2" t="s">
        <v>1424</v>
      </c>
      <c r="C175" s="2"/>
      <c r="D175" s="3" t="s">
        <v>3065</v>
      </c>
      <c r="E175" s="2" t="s">
        <v>2973</v>
      </c>
      <c r="F175" s="2" t="s">
        <v>2974</v>
      </c>
      <c r="G175" s="2" t="s">
        <v>3475</v>
      </c>
      <c r="H175" s="3" t="s">
        <v>2975</v>
      </c>
      <c r="I175" s="5">
        <v>280600</v>
      </c>
      <c r="J175" s="5">
        <f>I175*2.026</f>
        <v>568495.6</v>
      </c>
      <c r="K175" s="2" t="s">
        <v>42</v>
      </c>
      <c r="L175" s="2" t="s">
        <v>141</v>
      </c>
      <c r="M175" s="2" t="s">
        <v>3482</v>
      </c>
      <c r="N175" s="2" t="s">
        <v>2460</v>
      </c>
      <c r="O175" s="2" t="s">
        <v>3093</v>
      </c>
      <c r="P175" s="2"/>
    </row>
    <row r="176" spans="1:16" ht="45">
      <c r="A176" s="2">
        <v>10263</v>
      </c>
      <c r="B176" s="2" t="s">
        <v>1424</v>
      </c>
      <c r="C176" s="2"/>
      <c r="D176" s="3" t="s">
        <v>2667</v>
      </c>
      <c r="E176" s="2" t="s">
        <v>2668</v>
      </c>
      <c r="F176" s="2" t="s">
        <v>2669</v>
      </c>
      <c r="G176" s="2" t="s">
        <v>3475</v>
      </c>
      <c r="H176" s="3" t="s">
        <v>2670</v>
      </c>
      <c r="I176" s="5">
        <v>4559750</v>
      </c>
      <c r="J176" s="5">
        <f>I176*1.48</f>
        <v>6748430</v>
      </c>
      <c r="K176" s="2" t="s">
        <v>30</v>
      </c>
      <c r="L176" s="2" t="s">
        <v>141</v>
      </c>
      <c r="M176" s="2" t="s">
        <v>3481</v>
      </c>
      <c r="N176" s="2" t="s">
        <v>2458</v>
      </c>
      <c r="O176" s="2" t="s">
        <v>3093</v>
      </c>
      <c r="P176" s="2"/>
    </row>
    <row r="177" spans="1:16" ht="45">
      <c r="A177" s="2">
        <v>10264</v>
      </c>
      <c r="B177" s="2" t="s">
        <v>1424</v>
      </c>
      <c r="C177" s="2"/>
      <c r="D177" s="3" t="s">
        <v>3066</v>
      </c>
      <c r="E177" s="2"/>
      <c r="F177" s="2"/>
      <c r="G177" s="2" t="s">
        <v>170</v>
      </c>
      <c r="H177" s="3" t="s">
        <v>2976</v>
      </c>
      <c r="I177" s="5">
        <v>3240930</v>
      </c>
      <c r="J177" s="5">
        <f>I177*2.026</f>
        <v>6566124.18</v>
      </c>
      <c r="K177" s="2" t="s">
        <v>42</v>
      </c>
      <c r="L177" s="2" t="s">
        <v>141</v>
      </c>
      <c r="M177" s="2" t="s">
        <v>3481</v>
      </c>
      <c r="N177" s="2" t="s">
        <v>2460</v>
      </c>
      <c r="O177" s="2" t="s">
        <v>3093</v>
      </c>
      <c r="P177" s="2"/>
    </row>
    <row r="178" spans="1:16" ht="33.75">
      <c r="A178" s="2">
        <v>10265</v>
      </c>
      <c r="B178" s="2" t="s">
        <v>1424</v>
      </c>
      <c r="C178" s="2"/>
      <c r="D178" s="3" t="s">
        <v>3067</v>
      </c>
      <c r="E178" s="2" t="s">
        <v>2977</v>
      </c>
      <c r="F178" s="2"/>
      <c r="G178" s="2" t="s">
        <v>3480</v>
      </c>
      <c r="H178" s="3" t="s">
        <v>2978</v>
      </c>
      <c r="I178" s="5">
        <v>112240</v>
      </c>
      <c r="J178" s="5">
        <f>I178*2.026</f>
        <v>227398.24</v>
      </c>
      <c r="K178" s="2" t="s">
        <v>42</v>
      </c>
      <c r="L178" s="2" t="s">
        <v>141</v>
      </c>
      <c r="M178" s="2" t="s">
        <v>3481</v>
      </c>
      <c r="N178" s="2" t="s">
        <v>2460</v>
      </c>
      <c r="O178" s="2" t="s">
        <v>3093</v>
      </c>
      <c r="P178" s="2"/>
    </row>
    <row r="179" spans="1:16" ht="33.75">
      <c r="A179" s="2">
        <v>10266</v>
      </c>
      <c r="B179" s="2" t="s">
        <v>1424</v>
      </c>
      <c r="C179" s="2"/>
      <c r="D179" s="3" t="s">
        <v>3068</v>
      </c>
      <c r="E179" s="2" t="s">
        <v>2979</v>
      </c>
      <c r="F179" s="2" t="s">
        <v>2980</v>
      </c>
      <c r="G179" s="2" t="s">
        <v>3475</v>
      </c>
      <c r="H179" s="3" t="s">
        <v>2981</v>
      </c>
      <c r="I179" s="5">
        <v>505080</v>
      </c>
      <c r="J179" s="5">
        <f>I179*2.026</f>
        <v>1023292.0799999998</v>
      </c>
      <c r="K179" s="2" t="s">
        <v>42</v>
      </c>
      <c r="L179" s="2" t="s">
        <v>141</v>
      </c>
      <c r="M179" s="2" t="s">
        <v>3481</v>
      </c>
      <c r="N179" s="2" t="s">
        <v>2460</v>
      </c>
      <c r="O179" s="2" t="s">
        <v>3093</v>
      </c>
      <c r="P179" s="2"/>
    </row>
    <row r="180" spans="1:16" ht="33.75">
      <c r="A180" s="2">
        <v>10267</v>
      </c>
      <c r="B180" s="2" t="s">
        <v>1424</v>
      </c>
      <c r="C180" s="2"/>
      <c r="D180" s="3" t="s">
        <v>3069</v>
      </c>
      <c r="E180" s="2" t="s">
        <v>2594</v>
      </c>
      <c r="F180" s="2" t="s">
        <v>2982</v>
      </c>
      <c r="G180" s="2" t="s">
        <v>3477</v>
      </c>
      <c r="H180" s="3" t="s">
        <v>3697</v>
      </c>
      <c r="I180" s="5">
        <v>768000</v>
      </c>
      <c r="J180" s="5">
        <f>I180*1.125</f>
        <v>864000</v>
      </c>
      <c r="K180" s="2" t="s">
        <v>42</v>
      </c>
      <c r="L180" s="2" t="s">
        <v>141</v>
      </c>
      <c r="M180" s="2" t="s">
        <v>3478</v>
      </c>
      <c r="N180" s="2" t="s">
        <v>2458</v>
      </c>
      <c r="O180" s="2" t="s">
        <v>3093</v>
      </c>
      <c r="P180" s="2"/>
    </row>
    <row r="181" spans="1:16" ht="45">
      <c r="A181" s="2">
        <v>10268</v>
      </c>
      <c r="B181" s="2" t="s">
        <v>1424</v>
      </c>
      <c r="C181" s="2"/>
      <c r="D181" s="3" t="s">
        <v>2830</v>
      </c>
      <c r="E181" s="2"/>
      <c r="F181" s="2"/>
      <c r="G181" s="2" t="s">
        <v>170</v>
      </c>
      <c r="H181" s="3" t="s">
        <v>2831</v>
      </c>
      <c r="I181" s="5">
        <v>10776092.25</v>
      </c>
      <c r="J181" s="5">
        <f>I181*1.125</f>
        <v>12123103.78125</v>
      </c>
      <c r="K181" s="2" t="s">
        <v>12</v>
      </c>
      <c r="L181" s="2" t="s">
        <v>141</v>
      </c>
      <c r="M181" s="2" t="s">
        <v>3502</v>
      </c>
      <c r="N181" s="2" t="s">
        <v>2458</v>
      </c>
      <c r="O181" s="2" t="s">
        <v>3093</v>
      </c>
      <c r="P181" s="2"/>
    </row>
    <row r="182" spans="1:16" ht="45">
      <c r="A182" s="2">
        <v>10270</v>
      </c>
      <c r="B182" s="2" t="s">
        <v>1424</v>
      </c>
      <c r="C182" s="2"/>
      <c r="D182" s="3" t="s">
        <v>3070</v>
      </c>
      <c r="E182" s="2" t="s">
        <v>2983</v>
      </c>
      <c r="F182" s="2" t="s">
        <v>2937</v>
      </c>
      <c r="G182" s="2" t="s">
        <v>3480</v>
      </c>
      <c r="H182" s="3" t="s">
        <v>2696</v>
      </c>
      <c r="I182" s="5">
        <v>648186</v>
      </c>
      <c r="J182" s="5">
        <f>I182*2.026</f>
        <v>1313224.836</v>
      </c>
      <c r="K182" s="2" t="s">
        <v>42</v>
      </c>
      <c r="L182" s="2" t="s">
        <v>141</v>
      </c>
      <c r="M182" s="2" t="s">
        <v>3502</v>
      </c>
      <c r="N182" s="2" t="s">
        <v>2458</v>
      </c>
      <c r="O182" s="2" t="s">
        <v>3093</v>
      </c>
      <c r="P182" s="2"/>
    </row>
    <row r="183" spans="1:16" ht="45">
      <c r="A183" s="2">
        <v>10271</v>
      </c>
      <c r="B183" s="2" t="s">
        <v>1424</v>
      </c>
      <c r="C183" s="2"/>
      <c r="D183" s="3" t="s">
        <v>3055</v>
      </c>
      <c r="E183" s="2" t="s">
        <v>2953</v>
      </c>
      <c r="F183" s="2" t="s">
        <v>715</v>
      </c>
      <c r="G183" s="2" t="s">
        <v>3486</v>
      </c>
      <c r="H183" s="3" t="s">
        <v>2954</v>
      </c>
      <c r="I183" s="5">
        <v>4910500</v>
      </c>
      <c r="J183" s="5">
        <f>I183*2.026</f>
        <v>9948672.999999998</v>
      </c>
      <c r="K183" s="2" t="s">
        <v>42</v>
      </c>
      <c r="L183" s="2" t="s">
        <v>141</v>
      </c>
      <c r="M183" s="2" t="s">
        <v>3502</v>
      </c>
      <c r="N183" s="2" t="s">
        <v>2458</v>
      </c>
      <c r="O183" s="2" t="s">
        <v>3093</v>
      </c>
      <c r="P183" s="2" t="s">
        <v>141</v>
      </c>
    </row>
    <row r="184" spans="1:16" ht="45">
      <c r="A184" s="2">
        <v>10272</v>
      </c>
      <c r="B184" s="2" t="s">
        <v>1424</v>
      </c>
      <c r="C184" s="2"/>
      <c r="D184" s="3" t="s">
        <v>2789</v>
      </c>
      <c r="E184" s="2" t="s">
        <v>2790</v>
      </c>
      <c r="F184" s="2" t="s">
        <v>2791</v>
      </c>
      <c r="G184" s="2" t="s">
        <v>3475</v>
      </c>
      <c r="H184" s="3" t="s">
        <v>2792</v>
      </c>
      <c r="I184" s="5">
        <v>1898314</v>
      </c>
      <c r="J184" s="5">
        <f>I184*1.48</f>
        <v>2809504.7199999997</v>
      </c>
      <c r="K184" s="2" t="s">
        <v>30</v>
      </c>
      <c r="L184" s="2" t="s">
        <v>141</v>
      </c>
      <c r="M184" s="2" t="s">
        <v>3502</v>
      </c>
      <c r="N184" s="2" t="s">
        <v>2458</v>
      </c>
      <c r="O184" s="2" t="s">
        <v>3093</v>
      </c>
      <c r="P184" s="2"/>
    </row>
    <row r="185" spans="1:16" ht="45">
      <c r="A185" s="2">
        <v>10273</v>
      </c>
      <c r="B185" s="2" t="s">
        <v>1424</v>
      </c>
      <c r="C185" s="2"/>
      <c r="D185" s="3" t="s">
        <v>2793</v>
      </c>
      <c r="E185" s="2" t="s">
        <v>2676</v>
      </c>
      <c r="F185" s="2" t="s">
        <v>2794</v>
      </c>
      <c r="G185" s="2" t="s">
        <v>3477</v>
      </c>
      <c r="H185" s="3" t="s">
        <v>2795</v>
      </c>
      <c r="I185" s="5">
        <v>2806000</v>
      </c>
      <c r="J185" s="5">
        <f>I185*1.48</f>
        <v>4152880</v>
      </c>
      <c r="K185" s="2" t="s">
        <v>30</v>
      </c>
      <c r="L185" s="2" t="s">
        <v>141</v>
      </c>
      <c r="M185" s="2" t="s">
        <v>3502</v>
      </c>
      <c r="N185" s="2" t="s">
        <v>2458</v>
      </c>
      <c r="O185" s="2" t="s">
        <v>3093</v>
      </c>
      <c r="P185" s="2"/>
    </row>
    <row r="186" spans="1:16" ht="45">
      <c r="A186" s="2">
        <v>10274</v>
      </c>
      <c r="B186" s="2" t="s">
        <v>1424</v>
      </c>
      <c r="C186" s="2"/>
      <c r="D186" s="3" t="s">
        <v>2671</v>
      </c>
      <c r="E186" s="2" t="s">
        <v>2672</v>
      </c>
      <c r="F186" s="2" t="s">
        <v>2673</v>
      </c>
      <c r="G186" s="2" t="s">
        <v>3475</v>
      </c>
      <c r="H186" s="3" t="s">
        <v>2674</v>
      </c>
      <c r="I186" s="5">
        <v>1403000</v>
      </c>
      <c r="J186" s="5">
        <f>I186*1.125</f>
        <v>1578375</v>
      </c>
      <c r="K186" s="2" t="s">
        <v>12</v>
      </c>
      <c r="L186" s="2" t="s">
        <v>141</v>
      </c>
      <c r="M186" s="2" t="s">
        <v>3502</v>
      </c>
      <c r="N186" s="2" t="s">
        <v>2459</v>
      </c>
      <c r="O186" s="2" t="s">
        <v>3093</v>
      </c>
      <c r="P186" s="2"/>
    </row>
    <row r="187" spans="1:16" ht="45">
      <c r="A187" s="2">
        <v>10275</v>
      </c>
      <c r="B187" s="2" t="s">
        <v>1424</v>
      </c>
      <c r="C187" s="2"/>
      <c r="D187" s="3" t="s">
        <v>2832</v>
      </c>
      <c r="E187" s="2" t="s">
        <v>2803</v>
      </c>
      <c r="F187" s="2" t="s">
        <v>2833</v>
      </c>
      <c r="G187" s="2" t="s">
        <v>3480</v>
      </c>
      <c r="H187" s="3" t="s">
        <v>2804</v>
      </c>
      <c r="I187" s="5">
        <v>7909800</v>
      </c>
      <c r="J187" s="5">
        <f>I187*2.026</f>
        <v>16025254.799999999</v>
      </c>
      <c r="K187" s="2" t="s">
        <v>42</v>
      </c>
      <c r="L187" s="2" t="s">
        <v>141</v>
      </c>
      <c r="M187" s="2" t="s">
        <v>3502</v>
      </c>
      <c r="N187" s="2" t="s">
        <v>2458</v>
      </c>
      <c r="O187" s="2" t="s">
        <v>3093</v>
      </c>
      <c r="P187" s="2"/>
    </row>
    <row r="188" spans="1:16" ht="33.75">
      <c r="A188" s="2">
        <v>10276</v>
      </c>
      <c r="B188" s="2" t="s">
        <v>1424</v>
      </c>
      <c r="C188" s="2"/>
      <c r="D188" s="3" t="s">
        <v>2834</v>
      </c>
      <c r="E188" s="2" t="s">
        <v>2790</v>
      </c>
      <c r="F188" s="2" t="s">
        <v>2835</v>
      </c>
      <c r="G188" s="2" t="s">
        <v>3480</v>
      </c>
      <c r="H188" s="3" t="s">
        <v>2836</v>
      </c>
      <c r="I188" s="5">
        <v>1839333</v>
      </c>
      <c r="J188" s="5">
        <f>I188*1.48</f>
        <v>2722212.84</v>
      </c>
      <c r="K188" s="2" t="s">
        <v>30</v>
      </c>
      <c r="L188" s="2" t="s">
        <v>141</v>
      </c>
      <c r="M188" s="2" t="s">
        <v>3497</v>
      </c>
      <c r="N188" s="2" t="s">
        <v>2458</v>
      </c>
      <c r="O188" s="2" t="s">
        <v>3093</v>
      </c>
      <c r="P188" s="2"/>
    </row>
    <row r="189" spans="1:16" ht="45">
      <c r="A189" s="2">
        <v>10277</v>
      </c>
      <c r="B189" s="2" t="s">
        <v>1424</v>
      </c>
      <c r="C189" s="2"/>
      <c r="D189" s="3" t="s">
        <v>2837</v>
      </c>
      <c r="E189" s="2" t="s">
        <v>2835</v>
      </c>
      <c r="F189" s="2" t="s">
        <v>2838</v>
      </c>
      <c r="G189" s="2" t="s">
        <v>3486</v>
      </c>
      <c r="H189" s="3" t="s">
        <v>2839</v>
      </c>
      <c r="I189" s="5">
        <v>2104500</v>
      </c>
      <c r="J189" s="5">
        <f>I189*1.48</f>
        <v>3114660</v>
      </c>
      <c r="K189" s="2" t="s">
        <v>30</v>
      </c>
      <c r="L189" s="2" t="s">
        <v>141</v>
      </c>
      <c r="M189" s="2" t="s">
        <v>3502</v>
      </c>
      <c r="N189" s="2" t="s">
        <v>2458</v>
      </c>
      <c r="O189" s="2" t="s">
        <v>3093</v>
      </c>
      <c r="P189" s="2"/>
    </row>
    <row r="190" spans="1:16" ht="45">
      <c r="A190" s="2">
        <v>10278</v>
      </c>
      <c r="B190" s="2" t="s">
        <v>1424</v>
      </c>
      <c r="C190" s="2"/>
      <c r="D190" s="3" t="s">
        <v>2840</v>
      </c>
      <c r="E190" s="2"/>
      <c r="F190" s="2"/>
      <c r="G190" s="2" t="s">
        <v>170</v>
      </c>
      <c r="H190" s="3" t="s">
        <v>2841</v>
      </c>
      <c r="I190" s="5">
        <v>4861395</v>
      </c>
      <c r="J190" s="5">
        <f>I190*1.125</f>
        <v>5469069.375</v>
      </c>
      <c r="K190" s="2" t="s">
        <v>12</v>
      </c>
      <c r="L190" s="2" t="s">
        <v>141</v>
      </c>
      <c r="M190" s="2" t="s">
        <v>3502</v>
      </c>
      <c r="N190" s="2" t="s">
        <v>2458</v>
      </c>
      <c r="O190" s="2" t="s">
        <v>3093</v>
      </c>
      <c r="P190" s="2"/>
    </row>
    <row r="191" spans="1:16" ht="45">
      <c r="A191" s="2">
        <v>10279</v>
      </c>
      <c r="B191" s="2" t="s">
        <v>1424</v>
      </c>
      <c r="C191" s="2"/>
      <c r="D191" s="3" t="s">
        <v>3071</v>
      </c>
      <c r="E191" s="2" t="s">
        <v>2719</v>
      </c>
      <c r="F191" s="2" t="s">
        <v>2984</v>
      </c>
      <c r="G191" s="2" t="s">
        <v>3477</v>
      </c>
      <c r="H191" s="3" t="s">
        <v>2985</v>
      </c>
      <c r="I191" s="5">
        <v>3565023</v>
      </c>
      <c r="J191" s="5">
        <f>I191*2.026</f>
        <v>7222736.597999999</v>
      </c>
      <c r="K191" s="2" t="s">
        <v>42</v>
      </c>
      <c r="L191" s="2" t="s">
        <v>141</v>
      </c>
      <c r="M191" s="2" t="s">
        <v>3502</v>
      </c>
      <c r="N191" s="2" t="s">
        <v>2458</v>
      </c>
      <c r="O191" s="2" t="s">
        <v>3093</v>
      </c>
      <c r="P191" s="2"/>
    </row>
    <row r="192" spans="1:16" ht="33.75">
      <c r="A192" s="2">
        <v>10280</v>
      </c>
      <c r="B192" s="2" t="s">
        <v>1424</v>
      </c>
      <c r="C192" s="2"/>
      <c r="D192" s="3" t="s">
        <v>3072</v>
      </c>
      <c r="E192" s="2" t="s">
        <v>2986</v>
      </c>
      <c r="F192" s="2" t="s">
        <v>3580</v>
      </c>
      <c r="G192" s="2" t="s">
        <v>3480</v>
      </c>
      <c r="H192" s="3" t="s">
        <v>2987</v>
      </c>
      <c r="I192" s="5">
        <v>4600000</v>
      </c>
      <c r="J192" s="5">
        <f>I192*2.026</f>
        <v>9319600</v>
      </c>
      <c r="K192" s="2" t="s">
        <v>42</v>
      </c>
      <c r="L192" s="2" t="s">
        <v>141</v>
      </c>
      <c r="M192" s="2" t="s">
        <v>3497</v>
      </c>
      <c r="N192" s="2" t="s">
        <v>2458</v>
      </c>
      <c r="O192" s="2" t="s">
        <v>3093</v>
      </c>
      <c r="P192" s="2" t="s">
        <v>141</v>
      </c>
    </row>
    <row r="193" spans="1:16" ht="45">
      <c r="A193" s="2">
        <v>10281</v>
      </c>
      <c r="B193" s="2" t="s">
        <v>1424</v>
      </c>
      <c r="C193" s="2"/>
      <c r="D193" s="3" t="s">
        <v>2675</v>
      </c>
      <c r="E193" s="2" t="s">
        <v>2676</v>
      </c>
      <c r="F193" s="2" t="s">
        <v>2677</v>
      </c>
      <c r="G193" s="2" t="s">
        <v>3477</v>
      </c>
      <c r="H193" s="3" t="s">
        <v>2678</v>
      </c>
      <c r="I193" s="5">
        <v>315675</v>
      </c>
      <c r="J193" s="5">
        <f>I193*1.125</f>
        <v>355134.375</v>
      </c>
      <c r="K193" s="2" t="s">
        <v>12</v>
      </c>
      <c r="L193" s="2"/>
      <c r="M193" s="2" t="s">
        <v>3502</v>
      </c>
      <c r="N193" s="2" t="s">
        <v>2460</v>
      </c>
      <c r="O193" s="2" t="s">
        <v>3093</v>
      </c>
      <c r="P193" s="2" t="s">
        <v>141</v>
      </c>
    </row>
    <row r="194" spans="1:16" ht="45">
      <c r="A194" s="2">
        <v>10282</v>
      </c>
      <c r="B194" s="2" t="s">
        <v>1424</v>
      </c>
      <c r="C194" s="2" t="s">
        <v>138</v>
      </c>
      <c r="D194" s="3" t="s">
        <v>2842</v>
      </c>
      <c r="E194" s="2" t="s">
        <v>2843</v>
      </c>
      <c r="F194" s="2"/>
      <c r="G194" s="2" t="s">
        <v>3477</v>
      </c>
      <c r="H194" s="3" t="s">
        <v>2844</v>
      </c>
      <c r="I194" s="5">
        <v>1403000</v>
      </c>
      <c r="J194" s="5">
        <f>I194*1.48</f>
        <v>2076440</v>
      </c>
      <c r="K194" s="2" t="s">
        <v>30</v>
      </c>
      <c r="L194" s="2" t="s">
        <v>141</v>
      </c>
      <c r="M194" s="2" t="s">
        <v>3502</v>
      </c>
      <c r="N194" s="2" t="s">
        <v>2458</v>
      </c>
      <c r="O194" s="2" t="s">
        <v>3093</v>
      </c>
      <c r="P194" s="2"/>
    </row>
    <row r="195" spans="1:16" ht="45">
      <c r="A195" s="2">
        <v>10283</v>
      </c>
      <c r="B195" s="2" t="s">
        <v>1424</v>
      </c>
      <c r="C195" s="2" t="s">
        <v>138</v>
      </c>
      <c r="D195" s="3" t="s">
        <v>2796</v>
      </c>
      <c r="E195" s="2" t="s">
        <v>2797</v>
      </c>
      <c r="F195" s="2" t="s">
        <v>2676</v>
      </c>
      <c r="G195" s="2" t="s">
        <v>3477</v>
      </c>
      <c r="H195" s="3" t="s">
        <v>2798</v>
      </c>
      <c r="I195" s="5">
        <v>4000000</v>
      </c>
      <c r="J195" s="5">
        <f>I195*1.48</f>
        <v>5920000</v>
      </c>
      <c r="K195" s="2" t="s">
        <v>30</v>
      </c>
      <c r="L195" s="2" t="s">
        <v>141</v>
      </c>
      <c r="M195" s="2" t="s">
        <v>3502</v>
      </c>
      <c r="N195" s="2" t="s">
        <v>2458</v>
      </c>
      <c r="O195" s="2" t="s">
        <v>3093</v>
      </c>
      <c r="P195" s="2" t="s">
        <v>141</v>
      </c>
    </row>
    <row r="196" spans="1:16" ht="45">
      <c r="A196" s="2">
        <v>10284</v>
      </c>
      <c r="B196" s="2" t="s">
        <v>1424</v>
      </c>
      <c r="C196" s="2"/>
      <c r="D196" s="3" t="s">
        <v>2799</v>
      </c>
      <c r="E196" s="2" t="s">
        <v>2719</v>
      </c>
      <c r="F196" s="2" t="s">
        <v>715</v>
      </c>
      <c r="G196" s="2" t="s">
        <v>3480</v>
      </c>
      <c r="H196" s="3" t="s">
        <v>2800</v>
      </c>
      <c r="I196" s="5">
        <v>4400000</v>
      </c>
      <c r="J196" s="5">
        <f aca="true" t="shared" si="0" ref="J196:J201">I196*2.026</f>
        <v>8914400</v>
      </c>
      <c r="K196" s="2" t="s">
        <v>42</v>
      </c>
      <c r="L196" s="2" t="s">
        <v>141</v>
      </c>
      <c r="M196" s="2" t="s">
        <v>3502</v>
      </c>
      <c r="N196" s="2" t="s">
        <v>2458</v>
      </c>
      <c r="O196" s="2" t="s">
        <v>3093</v>
      </c>
      <c r="P196" s="2"/>
    </row>
    <row r="197" spans="1:16" ht="45">
      <c r="A197" s="2">
        <v>10285</v>
      </c>
      <c r="B197" s="2" t="s">
        <v>1424</v>
      </c>
      <c r="C197" s="2" t="s">
        <v>138</v>
      </c>
      <c r="D197" s="3" t="s">
        <v>2679</v>
      </c>
      <c r="E197" s="2" t="s">
        <v>2676</v>
      </c>
      <c r="F197" s="2" t="s">
        <v>715</v>
      </c>
      <c r="G197" s="2" t="s">
        <v>3477</v>
      </c>
      <c r="H197" s="3" t="s">
        <v>2680</v>
      </c>
      <c r="I197" s="5">
        <v>24833100</v>
      </c>
      <c r="J197" s="5">
        <f t="shared" si="0"/>
        <v>50311860.599999994</v>
      </c>
      <c r="K197" s="2" t="s">
        <v>42</v>
      </c>
      <c r="L197" s="2" t="s">
        <v>141</v>
      </c>
      <c r="M197" s="2" t="s">
        <v>3598</v>
      </c>
      <c r="N197" s="2" t="s">
        <v>2458</v>
      </c>
      <c r="O197" s="2" t="s">
        <v>3093</v>
      </c>
      <c r="P197" s="2"/>
    </row>
    <row r="198" spans="1:16" ht="22.5">
      <c r="A198" s="2">
        <v>10286</v>
      </c>
      <c r="B198" s="2" t="s">
        <v>1424</v>
      </c>
      <c r="C198" s="2"/>
      <c r="D198" s="3" t="s">
        <v>3073</v>
      </c>
      <c r="E198" s="2"/>
      <c r="F198" s="2"/>
      <c r="G198" s="2" t="s">
        <v>3475</v>
      </c>
      <c r="H198" s="3" t="s">
        <v>2988</v>
      </c>
      <c r="I198" s="5">
        <v>4861395</v>
      </c>
      <c r="J198" s="5">
        <f t="shared" si="0"/>
        <v>9849186.27</v>
      </c>
      <c r="K198" s="2" t="s">
        <v>42</v>
      </c>
      <c r="L198" s="2" t="s">
        <v>141</v>
      </c>
      <c r="M198" s="2" t="s">
        <v>3497</v>
      </c>
      <c r="N198" s="2" t="s">
        <v>2458</v>
      </c>
      <c r="O198" s="2" t="s">
        <v>3093</v>
      </c>
      <c r="P198" s="2"/>
    </row>
    <row r="199" spans="1:16" ht="45">
      <c r="A199" s="2">
        <v>10287</v>
      </c>
      <c r="B199" s="2" t="s">
        <v>1424</v>
      </c>
      <c r="C199" s="2" t="s">
        <v>138</v>
      </c>
      <c r="D199" s="3" t="s">
        <v>3074</v>
      </c>
      <c r="E199" s="2"/>
      <c r="F199" s="2"/>
      <c r="G199" s="2" t="s">
        <v>170</v>
      </c>
      <c r="H199" s="3" t="s">
        <v>2989</v>
      </c>
      <c r="I199" s="5">
        <v>7015000</v>
      </c>
      <c r="J199" s="5">
        <f t="shared" si="0"/>
        <v>14212389.999999998</v>
      </c>
      <c r="K199" s="2" t="s">
        <v>42</v>
      </c>
      <c r="L199" s="2" t="s">
        <v>141</v>
      </c>
      <c r="M199" s="2" t="s">
        <v>3502</v>
      </c>
      <c r="N199" s="2" t="s">
        <v>2458</v>
      </c>
      <c r="O199" s="2" t="s">
        <v>3093</v>
      </c>
      <c r="P199" s="2"/>
    </row>
    <row r="200" spans="1:16" ht="45">
      <c r="A200" s="2">
        <v>10288</v>
      </c>
      <c r="B200" s="2" t="s">
        <v>1424</v>
      </c>
      <c r="C200" s="2"/>
      <c r="D200" s="3" t="s">
        <v>3075</v>
      </c>
      <c r="E200" s="2"/>
      <c r="F200" s="2"/>
      <c r="G200" s="2" t="s">
        <v>3480</v>
      </c>
      <c r="H200" s="3" t="s">
        <v>2990</v>
      </c>
      <c r="I200" s="5">
        <v>1403000</v>
      </c>
      <c r="J200" s="5">
        <f t="shared" si="0"/>
        <v>2842477.9999999995</v>
      </c>
      <c r="K200" s="2" t="s">
        <v>42</v>
      </c>
      <c r="L200" s="2" t="s">
        <v>141</v>
      </c>
      <c r="M200" s="2" t="s">
        <v>3502</v>
      </c>
      <c r="N200" s="2" t="s">
        <v>2459</v>
      </c>
      <c r="O200" s="2" t="s">
        <v>3093</v>
      </c>
      <c r="P200" s="2"/>
    </row>
    <row r="201" spans="1:16" ht="33.75">
      <c r="A201" s="2">
        <v>10289</v>
      </c>
      <c r="B201" s="2" t="s">
        <v>1424</v>
      </c>
      <c r="C201" s="2"/>
      <c r="D201" s="3" t="s">
        <v>3076</v>
      </c>
      <c r="E201" s="2" t="s">
        <v>2808</v>
      </c>
      <c r="F201" s="2" t="s">
        <v>743</v>
      </c>
      <c r="G201" s="2" t="s">
        <v>3475</v>
      </c>
      <c r="H201" s="3" t="s">
        <v>2991</v>
      </c>
      <c r="I201" s="5">
        <v>2806000</v>
      </c>
      <c r="J201" s="5">
        <f t="shared" si="0"/>
        <v>5684955.999999999</v>
      </c>
      <c r="K201" s="2" t="s">
        <v>42</v>
      </c>
      <c r="L201" s="2" t="s">
        <v>141</v>
      </c>
      <c r="M201" s="2" t="s">
        <v>3474</v>
      </c>
      <c r="N201" s="2" t="s">
        <v>2458</v>
      </c>
      <c r="O201" s="2" t="s">
        <v>3093</v>
      </c>
      <c r="P201" s="2"/>
    </row>
    <row r="202" spans="1:16" ht="33.75">
      <c r="A202" s="2">
        <v>10290</v>
      </c>
      <c r="B202" s="2" t="s">
        <v>1424</v>
      </c>
      <c r="C202" s="2"/>
      <c r="D202" s="3" t="s">
        <v>2845</v>
      </c>
      <c r="E202" s="2" t="s">
        <v>743</v>
      </c>
      <c r="F202" s="2" t="s">
        <v>2846</v>
      </c>
      <c r="G202" s="2" t="s">
        <v>3475</v>
      </c>
      <c r="H202" s="3" t="s">
        <v>2847</v>
      </c>
      <c r="I202" s="5">
        <v>5710911.5</v>
      </c>
      <c r="J202" s="5">
        <f>I202*1.48</f>
        <v>8452149.02</v>
      </c>
      <c r="K202" s="2" t="s">
        <v>30</v>
      </c>
      <c r="L202" s="2" t="s">
        <v>141</v>
      </c>
      <c r="M202" s="2" t="s">
        <v>3474</v>
      </c>
      <c r="N202" s="2" t="s">
        <v>2458</v>
      </c>
      <c r="O202" s="2" t="s">
        <v>3093</v>
      </c>
      <c r="P202" s="2"/>
    </row>
    <row r="203" spans="1:16" ht="33.75">
      <c r="A203" s="2">
        <v>10291</v>
      </c>
      <c r="B203" s="2" t="s">
        <v>1424</v>
      </c>
      <c r="C203" s="2" t="s">
        <v>138</v>
      </c>
      <c r="D203" s="3" t="s">
        <v>2848</v>
      </c>
      <c r="E203" s="2" t="s">
        <v>2849</v>
      </c>
      <c r="F203" s="2" t="s">
        <v>715</v>
      </c>
      <c r="G203" s="2" t="s">
        <v>3477</v>
      </c>
      <c r="H203" s="3" t="s">
        <v>2850</v>
      </c>
      <c r="I203" s="5">
        <v>7015000</v>
      </c>
      <c r="J203" s="5">
        <f>I203*2.772</f>
        <v>19445580</v>
      </c>
      <c r="K203" s="2" t="s">
        <v>154</v>
      </c>
      <c r="L203" s="2" t="s">
        <v>141</v>
      </c>
      <c r="M203" s="2" t="s">
        <v>3474</v>
      </c>
      <c r="N203" s="2" t="s">
        <v>2459</v>
      </c>
      <c r="O203" s="2" t="s">
        <v>3093</v>
      </c>
      <c r="P203" s="2" t="s">
        <v>141</v>
      </c>
    </row>
    <row r="204" spans="1:16" ht="45">
      <c r="A204" s="2">
        <v>10292</v>
      </c>
      <c r="B204" s="2" t="s">
        <v>1424</v>
      </c>
      <c r="C204" s="2"/>
      <c r="D204" s="3" t="s">
        <v>2681</v>
      </c>
      <c r="E204" s="2" t="s">
        <v>2682</v>
      </c>
      <c r="F204" s="2" t="s">
        <v>2683</v>
      </c>
      <c r="G204" s="2" t="s">
        <v>3480</v>
      </c>
      <c r="H204" s="3" t="s">
        <v>2684</v>
      </c>
      <c r="I204" s="5">
        <v>3240930</v>
      </c>
      <c r="J204" s="5">
        <f>I204*2.026</f>
        <v>6566124.18</v>
      </c>
      <c r="K204" s="2" t="s">
        <v>42</v>
      </c>
      <c r="L204" s="2" t="s">
        <v>141</v>
      </c>
      <c r="M204" s="2" t="s">
        <v>3502</v>
      </c>
      <c r="N204" s="2" t="s">
        <v>2458</v>
      </c>
      <c r="O204" s="2" t="s">
        <v>3093</v>
      </c>
      <c r="P204" s="2"/>
    </row>
    <row r="205" spans="1:16" ht="45">
      <c r="A205" s="2">
        <v>10293</v>
      </c>
      <c r="B205" s="2" t="s">
        <v>1424</v>
      </c>
      <c r="C205" s="2"/>
      <c r="D205" s="3" t="s">
        <v>2851</v>
      </c>
      <c r="E205" s="2" t="s">
        <v>2852</v>
      </c>
      <c r="F205" s="2" t="s">
        <v>2853</v>
      </c>
      <c r="G205" s="2" t="s">
        <v>3480</v>
      </c>
      <c r="H205" s="3" t="s">
        <v>2854</v>
      </c>
      <c r="I205" s="5">
        <v>405116.25</v>
      </c>
      <c r="J205" s="5">
        <f>I205*1.48</f>
        <v>599572.05</v>
      </c>
      <c r="K205" s="2" t="s">
        <v>30</v>
      </c>
      <c r="L205" s="2" t="s">
        <v>141</v>
      </c>
      <c r="M205" s="2" t="s">
        <v>3502</v>
      </c>
      <c r="N205" s="2" t="s">
        <v>2458</v>
      </c>
      <c r="O205" s="2" t="s">
        <v>3093</v>
      </c>
      <c r="P205" s="2"/>
    </row>
    <row r="206" spans="1:16" ht="33.75">
      <c r="A206" s="2">
        <v>10294</v>
      </c>
      <c r="B206" s="2" t="s">
        <v>1424</v>
      </c>
      <c r="C206" s="2"/>
      <c r="D206" s="3" t="s">
        <v>3077</v>
      </c>
      <c r="E206" s="2" t="s">
        <v>2686</v>
      </c>
      <c r="F206" s="2" t="s">
        <v>2992</v>
      </c>
      <c r="G206" s="2" t="s">
        <v>3480</v>
      </c>
      <c r="H206" s="3" t="s">
        <v>2993</v>
      </c>
      <c r="I206" s="5">
        <v>1851960</v>
      </c>
      <c r="J206" s="5">
        <f>I206*2.026</f>
        <v>3752070.9599999995</v>
      </c>
      <c r="K206" s="2" t="s">
        <v>42</v>
      </c>
      <c r="L206" s="2" t="s">
        <v>141</v>
      </c>
      <c r="M206" s="2" t="s">
        <v>3474</v>
      </c>
      <c r="N206" s="2" t="s">
        <v>2458</v>
      </c>
      <c r="O206" s="2" t="s">
        <v>3093</v>
      </c>
      <c r="P206" s="2"/>
    </row>
    <row r="207" spans="1:16" ht="45">
      <c r="A207" s="2">
        <v>10295</v>
      </c>
      <c r="B207" s="2" t="s">
        <v>1424</v>
      </c>
      <c r="C207" s="2"/>
      <c r="D207" s="3" t="s">
        <v>2855</v>
      </c>
      <c r="E207" s="2" t="s">
        <v>2856</v>
      </c>
      <c r="F207" s="2" t="s">
        <v>2857</v>
      </c>
      <c r="G207" s="2" t="s">
        <v>3480</v>
      </c>
      <c r="H207" s="3" t="s">
        <v>2858</v>
      </c>
      <c r="I207" s="5">
        <v>1403000</v>
      </c>
      <c r="J207" s="5">
        <f>I207*1.48</f>
        <v>2076440</v>
      </c>
      <c r="K207" s="2" t="s">
        <v>30</v>
      </c>
      <c r="L207" s="2" t="s">
        <v>141</v>
      </c>
      <c r="M207" s="2" t="s">
        <v>3502</v>
      </c>
      <c r="N207" s="2" t="s">
        <v>2458</v>
      </c>
      <c r="O207" s="2" t="s">
        <v>3093</v>
      </c>
      <c r="P207" s="2"/>
    </row>
    <row r="208" spans="1:16" ht="45">
      <c r="A208" s="2">
        <v>10296</v>
      </c>
      <c r="B208" s="2" t="s">
        <v>1424</v>
      </c>
      <c r="C208" s="2"/>
      <c r="D208" s="3" t="s">
        <v>3078</v>
      </c>
      <c r="E208" s="2" t="s">
        <v>2994</v>
      </c>
      <c r="F208" s="2"/>
      <c r="G208" s="2" t="s">
        <v>3475</v>
      </c>
      <c r="H208" s="3" t="s">
        <v>2995</v>
      </c>
      <c r="I208" s="5">
        <v>3788100</v>
      </c>
      <c r="J208" s="5">
        <f>I208*2.026</f>
        <v>7674690.6</v>
      </c>
      <c r="K208" s="2" t="s">
        <v>42</v>
      </c>
      <c r="L208" s="2"/>
      <c r="M208" s="2" t="s">
        <v>3502</v>
      </c>
      <c r="N208" s="2" t="s">
        <v>2458</v>
      </c>
      <c r="O208" s="2" t="s">
        <v>3093</v>
      </c>
      <c r="P208" s="2"/>
    </row>
    <row r="209" spans="1:16" ht="45">
      <c r="A209" s="2">
        <v>10297</v>
      </c>
      <c r="B209" s="2" t="s">
        <v>1424</v>
      </c>
      <c r="C209" s="2"/>
      <c r="D209" s="3" t="s">
        <v>3079</v>
      </c>
      <c r="E209" s="2" t="s">
        <v>2996</v>
      </c>
      <c r="F209" s="2" t="s">
        <v>2997</v>
      </c>
      <c r="G209" s="2" t="s">
        <v>3480</v>
      </c>
      <c r="H209" s="3" t="s">
        <v>2998</v>
      </c>
      <c r="I209" s="5">
        <v>350750</v>
      </c>
      <c r="J209" s="5">
        <f>I209*2.026</f>
        <v>710619.4999999999</v>
      </c>
      <c r="K209" s="2" t="s">
        <v>42</v>
      </c>
      <c r="L209" s="2" t="s">
        <v>141</v>
      </c>
      <c r="M209" s="2" t="s">
        <v>3502</v>
      </c>
      <c r="N209" s="2" t="s">
        <v>2458</v>
      </c>
      <c r="O209" s="2" t="s">
        <v>3093</v>
      </c>
      <c r="P209" s="2" t="s">
        <v>141</v>
      </c>
    </row>
    <row r="210" spans="1:16" ht="33.75">
      <c r="A210" s="2">
        <v>10298</v>
      </c>
      <c r="B210" s="2" t="s">
        <v>1424</v>
      </c>
      <c r="C210" s="2"/>
      <c r="D210" s="3" t="s">
        <v>2859</v>
      </c>
      <c r="E210" s="2" t="s">
        <v>2165</v>
      </c>
      <c r="F210" s="2" t="s">
        <v>2860</v>
      </c>
      <c r="G210" s="2" t="s">
        <v>3475</v>
      </c>
      <c r="H210" s="3" t="s">
        <v>3539</v>
      </c>
      <c r="I210" s="5">
        <v>231495</v>
      </c>
      <c r="J210" s="5">
        <f>I210*1.48</f>
        <v>342612.6</v>
      </c>
      <c r="K210" s="2" t="s">
        <v>30</v>
      </c>
      <c r="L210" s="2" t="s">
        <v>141</v>
      </c>
      <c r="M210" s="2" t="s">
        <v>3505</v>
      </c>
      <c r="N210" s="2" t="s">
        <v>2460</v>
      </c>
      <c r="O210" s="2" t="s">
        <v>3093</v>
      </c>
      <c r="P210" s="2" t="s">
        <v>141</v>
      </c>
    </row>
    <row r="211" spans="1:16" ht="60" customHeight="1">
      <c r="A211" s="2">
        <v>10299</v>
      </c>
      <c r="B211" s="2" t="s">
        <v>1424</v>
      </c>
      <c r="C211" s="2" t="s">
        <v>138</v>
      </c>
      <c r="D211" s="3" t="s">
        <v>2685</v>
      </c>
      <c r="E211" s="2" t="s">
        <v>621</v>
      </c>
      <c r="F211" s="2" t="s">
        <v>2686</v>
      </c>
      <c r="G211" s="2" t="s">
        <v>3475</v>
      </c>
      <c r="H211" s="3" t="s">
        <v>3704</v>
      </c>
      <c r="I211" s="5">
        <v>1703242</v>
      </c>
      <c r="J211" s="5">
        <f>I211*1.125</f>
        <v>1916147.25</v>
      </c>
      <c r="K211" s="2" t="s">
        <v>12</v>
      </c>
      <c r="L211" s="2" t="s">
        <v>141</v>
      </c>
      <c r="M211" s="2" t="s">
        <v>3502</v>
      </c>
      <c r="N211" s="2" t="s">
        <v>2458</v>
      </c>
      <c r="O211" s="2" t="s">
        <v>3093</v>
      </c>
      <c r="P211" s="2"/>
    </row>
    <row r="212" spans="1:16" ht="45">
      <c r="A212" s="2">
        <v>10300</v>
      </c>
      <c r="B212" s="2" t="s">
        <v>1424</v>
      </c>
      <c r="C212" s="2"/>
      <c r="D212" s="3" t="s">
        <v>2861</v>
      </c>
      <c r="E212" s="2"/>
      <c r="F212" s="2"/>
      <c r="G212" s="2" t="s">
        <v>170</v>
      </c>
      <c r="H212" s="3" t="s">
        <v>2862</v>
      </c>
      <c r="I212" s="5">
        <v>4770200</v>
      </c>
      <c r="J212" s="5">
        <f>I212*1.48</f>
        <v>7059896</v>
      </c>
      <c r="K212" s="2" t="s">
        <v>30</v>
      </c>
      <c r="L212" s="2" t="s">
        <v>141</v>
      </c>
      <c r="M212" s="2" t="s">
        <v>3502</v>
      </c>
      <c r="N212" s="2" t="s">
        <v>2458</v>
      </c>
      <c r="O212" s="2" t="s">
        <v>3093</v>
      </c>
      <c r="P212" s="2"/>
    </row>
    <row r="213" spans="1:16" ht="45" customHeight="1">
      <c r="A213" s="2">
        <v>10301</v>
      </c>
      <c r="B213" s="2" t="s">
        <v>1424</v>
      </c>
      <c r="C213" s="2"/>
      <c r="D213" s="3" t="s">
        <v>3080</v>
      </c>
      <c r="E213" s="2" t="s">
        <v>2999</v>
      </c>
      <c r="F213" s="2" t="s">
        <v>3000</v>
      </c>
      <c r="G213" s="2" t="s">
        <v>3477</v>
      </c>
      <c r="H213" s="3" t="s">
        <v>3658</v>
      </c>
      <c r="I213" s="5">
        <v>519110</v>
      </c>
      <c r="J213" s="5">
        <f>I213*2.026</f>
        <v>1051716.8599999999</v>
      </c>
      <c r="K213" s="2" t="s">
        <v>42</v>
      </c>
      <c r="L213" s="2" t="s">
        <v>141</v>
      </c>
      <c r="M213" s="2" t="s">
        <v>3502</v>
      </c>
      <c r="N213" s="2" t="s">
        <v>2460</v>
      </c>
      <c r="O213" s="2" t="s">
        <v>3093</v>
      </c>
      <c r="P213" s="2"/>
    </row>
    <row r="214" spans="1:16" ht="22.5">
      <c r="A214" s="2">
        <v>10302</v>
      </c>
      <c r="B214" s="2" t="s">
        <v>1424</v>
      </c>
      <c r="C214" s="2"/>
      <c r="D214" s="3" t="s">
        <v>2863</v>
      </c>
      <c r="E214" s="2" t="s">
        <v>2806</v>
      </c>
      <c r="F214" s="2" t="s">
        <v>2864</v>
      </c>
      <c r="G214" s="2" t="s">
        <v>3477</v>
      </c>
      <c r="H214" s="3" t="s">
        <v>2865</v>
      </c>
      <c r="I214" s="5">
        <v>989115</v>
      </c>
      <c r="J214" s="5">
        <f>I214*1.48</f>
        <v>1463890.2</v>
      </c>
      <c r="K214" s="2" t="s">
        <v>30</v>
      </c>
      <c r="L214" s="2" t="s">
        <v>141</v>
      </c>
      <c r="M214" s="2" t="s">
        <v>3481</v>
      </c>
      <c r="N214" s="2" t="s">
        <v>2460</v>
      </c>
      <c r="O214" s="2" t="s">
        <v>3093</v>
      </c>
      <c r="P214" s="2"/>
    </row>
    <row r="215" spans="1:16" ht="45">
      <c r="A215" s="2">
        <v>10303</v>
      </c>
      <c r="B215" s="2" t="s">
        <v>1424</v>
      </c>
      <c r="C215" s="2"/>
      <c r="D215" s="3" t="s">
        <v>2866</v>
      </c>
      <c r="E215" s="2" t="s">
        <v>2867</v>
      </c>
      <c r="F215" s="2" t="s">
        <v>2868</v>
      </c>
      <c r="G215" s="2" t="s">
        <v>3475</v>
      </c>
      <c r="H215" s="3" t="s">
        <v>2869</v>
      </c>
      <c r="I215" s="5">
        <v>1403000</v>
      </c>
      <c r="J215" s="5">
        <f>I215*1.48</f>
        <v>2076440</v>
      </c>
      <c r="K215" s="2" t="s">
        <v>30</v>
      </c>
      <c r="L215" s="2" t="s">
        <v>141</v>
      </c>
      <c r="M215" s="2" t="s">
        <v>3502</v>
      </c>
      <c r="N215" s="2" t="s">
        <v>2458</v>
      </c>
      <c r="O215" s="2" t="s">
        <v>3093</v>
      </c>
      <c r="P215" s="2"/>
    </row>
    <row r="216" spans="1:16" ht="22.5">
      <c r="A216" s="2">
        <v>10305</v>
      </c>
      <c r="B216" s="2" t="s">
        <v>1424</v>
      </c>
      <c r="C216" s="2"/>
      <c r="D216" s="3" t="s">
        <v>3081</v>
      </c>
      <c r="E216" s="2" t="s">
        <v>3001</v>
      </c>
      <c r="F216" s="2" t="s">
        <v>743</v>
      </c>
      <c r="G216" s="2" t="s">
        <v>3480</v>
      </c>
      <c r="H216" s="3" t="s">
        <v>2696</v>
      </c>
      <c r="I216" s="5">
        <v>42090</v>
      </c>
      <c r="J216" s="5">
        <f>I216*2.026</f>
        <v>85274.34</v>
      </c>
      <c r="K216" s="2" t="s">
        <v>42</v>
      </c>
      <c r="L216" s="2" t="s">
        <v>141</v>
      </c>
      <c r="M216" s="2" t="s">
        <v>3474</v>
      </c>
      <c r="N216" s="2" t="s">
        <v>2458</v>
      </c>
      <c r="O216" s="2" t="s">
        <v>3093</v>
      </c>
      <c r="P216" s="2"/>
    </row>
    <row r="217" spans="1:16" ht="33.75">
      <c r="A217" s="2">
        <v>10306</v>
      </c>
      <c r="B217" s="2" t="s">
        <v>1424</v>
      </c>
      <c r="C217" s="2"/>
      <c r="D217" s="3" t="s">
        <v>2687</v>
      </c>
      <c r="E217" s="2" t="s">
        <v>2688</v>
      </c>
      <c r="F217" s="2" t="s">
        <v>2689</v>
      </c>
      <c r="G217" s="2" t="s">
        <v>3480</v>
      </c>
      <c r="H217" s="3" t="s">
        <v>2690</v>
      </c>
      <c r="I217" s="5">
        <v>10000000</v>
      </c>
      <c r="J217" s="5">
        <f>I217*1.48</f>
        <v>14800000</v>
      </c>
      <c r="K217" s="2" t="s">
        <v>30</v>
      </c>
      <c r="L217" s="2" t="s">
        <v>141</v>
      </c>
      <c r="M217" s="2" t="s">
        <v>3474</v>
      </c>
      <c r="N217" s="2" t="s">
        <v>2459</v>
      </c>
      <c r="O217" s="2" t="s">
        <v>3093</v>
      </c>
      <c r="P217" s="2"/>
    </row>
    <row r="218" spans="1:16" ht="22.5">
      <c r="A218" s="2">
        <v>10307</v>
      </c>
      <c r="B218" s="2" t="s">
        <v>1424</v>
      </c>
      <c r="C218" s="2"/>
      <c r="D218" s="3" t="s">
        <v>2870</v>
      </c>
      <c r="E218" s="2" t="s">
        <v>2871</v>
      </c>
      <c r="F218" s="2" t="s">
        <v>2872</v>
      </c>
      <c r="G218" s="2" t="s">
        <v>3486</v>
      </c>
      <c r="H218" s="3" t="s">
        <v>2696</v>
      </c>
      <c r="I218" s="5">
        <v>2000000</v>
      </c>
      <c r="J218" s="5">
        <f>I218*1.48</f>
        <v>2960000</v>
      </c>
      <c r="K218" s="2" t="s">
        <v>30</v>
      </c>
      <c r="L218" s="2" t="s">
        <v>141</v>
      </c>
      <c r="M218" s="2" t="s">
        <v>3474</v>
      </c>
      <c r="N218" s="2" t="s">
        <v>2458</v>
      </c>
      <c r="O218" s="2" t="s">
        <v>3093</v>
      </c>
      <c r="P218" s="2"/>
    </row>
    <row r="219" spans="1:16" ht="33.75">
      <c r="A219" s="2">
        <v>10308</v>
      </c>
      <c r="B219" s="2" t="s">
        <v>1424</v>
      </c>
      <c r="C219" s="2"/>
      <c r="D219" s="3" t="s">
        <v>3082</v>
      </c>
      <c r="E219" s="2" t="s">
        <v>2676</v>
      </c>
      <c r="F219" s="2" t="s">
        <v>715</v>
      </c>
      <c r="G219" s="2" t="s">
        <v>3486</v>
      </c>
      <c r="H219" s="3" t="s">
        <v>2696</v>
      </c>
      <c r="I219" s="5">
        <v>7015000</v>
      </c>
      <c r="J219" s="5">
        <f>I219*2.026</f>
        <v>14212389.999999998</v>
      </c>
      <c r="K219" s="2" t="s">
        <v>42</v>
      </c>
      <c r="L219" s="2" t="s">
        <v>141</v>
      </c>
      <c r="M219" s="2" t="s">
        <v>3474</v>
      </c>
      <c r="N219" s="2" t="s">
        <v>2458</v>
      </c>
      <c r="O219" s="2" t="s">
        <v>3093</v>
      </c>
      <c r="P219" s="2" t="s">
        <v>141</v>
      </c>
    </row>
    <row r="220" spans="1:16" ht="33.75">
      <c r="A220" s="2">
        <v>10309</v>
      </c>
      <c r="B220" s="2" t="s">
        <v>1424</v>
      </c>
      <c r="C220" s="2" t="s">
        <v>138</v>
      </c>
      <c r="D220" s="3" t="s">
        <v>2873</v>
      </c>
      <c r="E220" s="2" t="s">
        <v>2581</v>
      </c>
      <c r="F220" s="2" t="s">
        <v>1522</v>
      </c>
      <c r="G220" s="2" t="s">
        <v>3477</v>
      </c>
      <c r="H220" s="3" t="s">
        <v>2874</v>
      </c>
      <c r="I220" s="5">
        <v>3549590</v>
      </c>
      <c r="J220" s="5">
        <f>I220*1.48</f>
        <v>5253393.2</v>
      </c>
      <c r="K220" s="2" t="s">
        <v>30</v>
      </c>
      <c r="L220" s="2" t="s">
        <v>141</v>
      </c>
      <c r="M220" s="2" t="s">
        <v>3481</v>
      </c>
      <c r="N220" s="2" t="s">
        <v>2458</v>
      </c>
      <c r="O220" s="2" t="s">
        <v>3093</v>
      </c>
      <c r="P220" s="2" t="s">
        <v>141</v>
      </c>
    </row>
    <row r="221" spans="1:16" ht="33.75">
      <c r="A221" s="2">
        <v>10310</v>
      </c>
      <c r="B221" s="2" t="s">
        <v>1424</v>
      </c>
      <c r="C221" s="2"/>
      <c r="D221" s="3" t="s">
        <v>2875</v>
      </c>
      <c r="E221" s="2" t="s">
        <v>2698</v>
      </c>
      <c r="F221" s="2" t="s">
        <v>743</v>
      </c>
      <c r="G221" s="2" t="s">
        <v>3480</v>
      </c>
      <c r="H221" s="3" t="s">
        <v>2876</v>
      </c>
      <c r="I221" s="5">
        <v>1403000</v>
      </c>
      <c r="J221" s="5">
        <f>I221*1.48</f>
        <v>2076440</v>
      </c>
      <c r="K221" s="2" t="s">
        <v>30</v>
      </c>
      <c r="L221" s="2" t="s">
        <v>141</v>
      </c>
      <c r="M221" s="2" t="s">
        <v>3479</v>
      </c>
      <c r="N221" s="2" t="s">
        <v>2458</v>
      </c>
      <c r="O221" s="2" t="s">
        <v>3093</v>
      </c>
      <c r="P221" s="2"/>
    </row>
    <row r="222" spans="1:16" ht="45">
      <c r="A222" s="2">
        <v>10311</v>
      </c>
      <c r="B222" s="2" t="s">
        <v>1424</v>
      </c>
      <c r="C222" s="2"/>
      <c r="D222" s="3" t="s">
        <v>2877</v>
      </c>
      <c r="E222" s="2" t="s">
        <v>2594</v>
      </c>
      <c r="F222" s="2" t="s">
        <v>2878</v>
      </c>
      <c r="G222" s="2" t="s">
        <v>3480</v>
      </c>
      <c r="H222" s="3" t="s">
        <v>2879</v>
      </c>
      <c r="I222" s="5">
        <v>105330.225</v>
      </c>
      <c r="J222" s="5">
        <f>I222*1.48</f>
        <v>155888.733</v>
      </c>
      <c r="K222" s="2" t="s">
        <v>30</v>
      </c>
      <c r="L222" s="2" t="s">
        <v>141</v>
      </c>
      <c r="M222" s="2" t="s">
        <v>3502</v>
      </c>
      <c r="N222" s="2" t="s">
        <v>2458</v>
      </c>
      <c r="O222" s="2" t="s">
        <v>3093</v>
      </c>
      <c r="P222" s="2"/>
    </row>
    <row r="223" spans="1:16" ht="45">
      <c r="A223" s="2">
        <v>10312</v>
      </c>
      <c r="B223" s="2" t="s">
        <v>1424</v>
      </c>
      <c r="C223" s="2"/>
      <c r="D223" s="3" t="s">
        <v>2880</v>
      </c>
      <c r="E223" s="2"/>
      <c r="F223" s="2"/>
      <c r="G223" s="2" t="s">
        <v>3480</v>
      </c>
      <c r="H223" s="3" t="s">
        <v>2881</v>
      </c>
      <c r="I223" s="5">
        <v>3156750</v>
      </c>
      <c r="J223" s="5">
        <f>I223*1.125</f>
        <v>3551343.75</v>
      </c>
      <c r="K223" s="2" t="s">
        <v>12</v>
      </c>
      <c r="L223" s="2" t="s">
        <v>141</v>
      </c>
      <c r="M223" s="2" t="s">
        <v>3502</v>
      </c>
      <c r="N223" s="2" t="s">
        <v>2458</v>
      </c>
      <c r="O223" s="2" t="s">
        <v>3093</v>
      </c>
      <c r="P223" s="2"/>
    </row>
    <row r="224" spans="1:16" ht="45">
      <c r="A224" s="2">
        <v>10313</v>
      </c>
      <c r="B224" s="2" t="s">
        <v>1424</v>
      </c>
      <c r="C224" s="2"/>
      <c r="D224" s="3" t="s">
        <v>2882</v>
      </c>
      <c r="E224" s="2"/>
      <c r="F224" s="2"/>
      <c r="G224" s="2" t="s">
        <v>3480</v>
      </c>
      <c r="H224" s="3" t="s">
        <v>2883</v>
      </c>
      <c r="I224" s="5">
        <v>1403000</v>
      </c>
      <c r="J224" s="5">
        <f>I224*1.125</f>
        <v>1578375</v>
      </c>
      <c r="K224" s="2" t="s">
        <v>12</v>
      </c>
      <c r="L224" s="2" t="s">
        <v>141</v>
      </c>
      <c r="M224" s="2" t="s">
        <v>3502</v>
      </c>
      <c r="N224" s="2" t="s">
        <v>2458</v>
      </c>
      <c r="O224" s="2" t="s">
        <v>3093</v>
      </c>
      <c r="P224" s="2"/>
    </row>
    <row r="225" spans="1:16" ht="45">
      <c r="A225" s="2">
        <v>10314</v>
      </c>
      <c r="B225" s="2" t="s">
        <v>1424</v>
      </c>
      <c r="C225" s="2"/>
      <c r="D225" s="3" t="s">
        <v>2884</v>
      </c>
      <c r="E225" s="2" t="s">
        <v>2598</v>
      </c>
      <c r="F225" s="2" t="s">
        <v>2885</v>
      </c>
      <c r="G225" s="2" t="s">
        <v>3480</v>
      </c>
      <c r="H225" s="3" t="s">
        <v>2886</v>
      </c>
      <c r="I225" s="5">
        <v>4910500</v>
      </c>
      <c r="J225" s="5">
        <f>I225*1.48</f>
        <v>7267540</v>
      </c>
      <c r="K225" s="2" t="s">
        <v>30</v>
      </c>
      <c r="L225" s="2" t="s">
        <v>141</v>
      </c>
      <c r="M225" s="2" t="s">
        <v>3479</v>
      </c>
      <c r="N225" s="2" t="s">
        <v>2459</v>
      </c>
      <c r="O225" s="2" t="s">
        <v>3093</v>
      </c>
      <c r="P225" s="2"/>
    </row>
    <row r="226" spans="1:16" ht="45">
      <c r="A226" s="2">
        <v>10315</v>
      </c>
      <c r="B226" s="2" t="s">
        <v>1424</v>
      </c>
      <c r="C226" s="2"/>
      <c r="D226" s="3" t="s">
        <v>3555</v>
      </c>
      <c r="E226" s="2" t="s">
        <v>2691</v>
      </c>
      <c r="F226" s="2" t="s">
        <v>2692</v>
      </c>
      <c r="G226" s="2" t="s">
        <v>3477</v>
      </c>
      <c r="H226" s="3" t="s">
        <v>2693</v>
      </c>
      <c r="I226" s="5">
        <v>3086600</v>
      </c>
      <c r="J226" s="5">
        <f>I226*1.48</f>
        <v>4568168</v>
      </c>
      <c r="K226" s="2" t="s">
        <v>30</v>
      </c>
      <c r="L226" s="2" t="s">
        <v>141</v>
      </c>
      <c r="M226" s="2" t="s">
        <v>3474</v>
      </c>
      <c r="N226" s="2" t="s">
        <v>2458</v>
      </c>
      <c r="O226" s="2" t="s">
        <v>3093</v>
      </c>
      <c r="P226" s="2"/>
    </row>
    <row r="227" spans="1:16" ht="45">
      <c r="A227" s="2">
        <v>10316</v>
      </c>
      <c r="B227" s="2" t="s">
        <v>1424</v>
      </c>
      <c r="C227" s="2"/>
      <c r="D227" s="3" t="s">
        <v>3083</v>
      </c>
      <c r="E227" s="2" t="s">
        <v>3002</v>
      </c>
      <c r="F227" s="2"/>
      <c r="G227" s="2" t="s">
        <v>3486</v>
      </c>
      <c r="H227" s="3" t="s">
        <v>3003</v>
      </c>
      <c r="I227" s="5">
        <v>387000</v>
      </c>
      <c r="J227" s="5">
        <f>I227*2.026</f>
        <v>784061.9999999999</v>
      </c>
      <c r="K227" s="2" t="s">
        <v>42</v>
      </c>
      <c r="L227" s="2" t="s">
        <v>141</v>
      </c>
      <c r="M227" s="2" t="s">
        <v>3502</v>
      </c>
      <c r="N227" s="2" t="s">
        <v>2459</v>
      </c>
      <c r="O227" s="2" t="s">
        <v>3093</v>
      </c>
      <c r="P227" s="2"/>
    </row>
    <row r="228" spans="1:16" ht="33.75">
      <c r="A228" s="2">
        <v>10317</v>
      </c>
      <c r="B228" s="2" t="s">
        <v>1424</v>
      </c>
      <c r="C228" s="2"/>
      <c r="D228" s="3" t="s">
        <v>3084</v>
      </c>
      <c r="E228" s="2" t="s">
        <v>743</v>
      </c>
      <c r="F228" s="2" t="s">
        <v>3004</v>
      </c>
      <c r="G228" s="2" t="s">
        <v>3477</v>
      </c>
      <c r="H228" s="3" t="s">
        <v>3005</v>
      </c>
      <c r="I228" s="5">
        <v>17014882.5</v>
      </c>
      <c r="J228" s="5">
        <f>I228*2.772</f>
        <v>47165254.29</v>
      </c>
      <c r="K228" s="2" t="s">
        <v>154</v>
      </c>
      <c r="L228" s="2" t="s">
        <v>141</v>
      </c>
      <c r="M228" s="2" t="s">
        <v>3479</v>
      </c>
      <c r="N228" s="2" t="s">
        <v>2458</v>
      </c>
      <c r="O228" s="2" t="s">
        <v>3093</v>
      </c>
      <c r="P228" s="2"/>
    </row>
    <row r="229" spans="1:16" ht="33.75">
      <c r="A229" s="2">
        <v>10318</v>
      </c>
      <c r="B229" s="2" t="s">
        <v>1424</v>
      </c>
      <c r="C229" s="2"/>
      <c r="D229" s="3" t="s">
        <v>3085</v>
      </c>
      <c r="E229" s="2" t="s">
        <v>743</v>
      </c>
      <c r="F229" s="2" t="s">
        <v>3006</v>
      </c>
      <c r="G229" s="2" t="s">
        <v>3477</v>
      </c>
      <c r="H229" s="3" t="s">
        <v>3007</v>
      </c>
      <c r="I229" s="5">
        <v>3240930</v>
      </c>
      <c r="J229" s="5">
        <f>I229*2.026</f>
        <v>6566124.18</v>
      </c>
      <c r="K229" s="2" t="s">
        <v>42</v>
      </c>
      <c r="L229" s="2" t="s">
        <v>141</v>
      </c>
      <c r="M229" s="2" t="s">
        <v>3479</v>
      </c>
      <c r="N229" s="2" t="s">
        <v>2458</v>
      </c>
      <c r="O229" s="2" t="s">
        <v>3093</v>
      </c>
      <c r="P229" s="2"/>
    </row>
    <row r="230" spans="1:16" ht="33.75">
      <c r="A230" s="2">
        <v>10319</v>
      </c>
      <c r="B230" s="2" t="s">
        <v>1424</v>
      </c>
      <c r="C230" s="2"/>
      <c r="D230" s="3" t="s">
        <v>3086</v>
      </c>
      <c r="E230" s="2" t="s">
        <v>2983</v>
      </c>
      <c r="F230" s="2" t="s">
        <v>2888</v>
      </c>
      <c r="G230" s="2" t="s">
        <v>3477</v>
      </c>
      <c r="H230" s="3" t="s">
        <v>3008</v>
      </c>
      <c r="I230" s="5">
        <v>6157767</v>
      </c>
      <c r="J230" s="5">
        <f>I230*2.026</f>
        <v>12475635.941999998</v>
      </c>
      <c r="K230" s="2" t="s">
        <v>42</v>
      </c>
      <c r="L230" s="2" t="s">
        <v>141</v>
      </c>
      <c r="M230" s="2" t="s">
        <v>3479</v>
      </c>
      <c r="N230" s="2" t="s">
        <v>2458</v>
      </c>
      <c r="O230" s="2" t="s">
        <v>3093</v>
      </c>
      <c r="P230" s="2"/>
    </row>
    <row r="231" spans="1:16" ht="22.5">
      <c r="A231" s="2">
        <v>10320</v>
      </c>
      <c r="B231" s="2" t="s">
        <v>1424</v>
      </c>
      <c r="C231" s="2"/>
      <c r="D231" s="3" t="s">
        <v>2694</v>
      </c>
      <c r="E231" s="2" t="s">
        <v>2695</v>
      </c>
      <c r="F231" s="2" t="s">
        <v>743</v>
      </c>
      <c r="G231" s="2" t="s">
        <v>3477</v>
      </c>
      <c r="H231" s="3" t="s">
        <v>2696</v>
      </c>
      <c r="I231" s="5">
        <v>161345</v>
      </c>
      <c r="J231" s="5">
        <f>I231*1.125</f>
        <v>181513.125</v>
      </c>
      <c r="K231" s="2" t="s">
        <v>12</v>
      </c>
      <c r="L231" s="2" t="s">
        <v>141</v>
      </c>
      <c r="M231" s="2" t="s">
        <v>3479</v>
      </c>
      <c r="N231" s="2" t="s">
        <v>2458</v>
      </c>
      <c r="O231" s="2" t="s">
        <v>3093</v>
      </c>
      <c r="P231" s="2"/>
    </row>
    <row r="232" spans="1:16" ht="22.5">
      <c r="A232" s="2">
        <v>10321</v>
      </c>
      <c r="B232" s="2" t="s">
        <v>1424</v>
      </c>
      <c r="C232" s="2"/>
      <c r="D232" s="3" t="s">
        <v>2887</v>
      </c>
      <c r="E232" s="2" t="s">
        <v>2888</v>
      </c>
      <c r="F232" s="2" t="s">
        <v>715</v>
      </c>
      <c r="G232" s="2" t="s">
        <v>3477</v>
      </c>
      <c r="H232" s="3" t="s">
        <v>2889</v>
      </c>
      <c r="I232" s="5">
        <v>243069.75</v>
      </c>
      <c r="J232" s="5">
        <f>I232*1.48</f>
        <v>359743.23</v>
      </c>
      <c r="K232" s="2" t="s">
        <v>30</v>
      </c>
      <c r="L232" s="2" t="s">
        <v>141</v>
      </c>
      <c r="M232" s="2" t="s">
        <v>3479</v>
      </c>
      <c r="N232" s="2" t="s">
        <v>2458</v>
      </c>
      <c r="O232" s="2" t="s">
        <v>3093</v>
      </c>
      <c r="P232" s="2"/>
    </row>
    <row r="233" spans="1:16" ht="33.75">
      <c r="A233" s="2">
        <v>10323</v>
      </c>
      <c r="B233" s="2" t="s">
        <v>1424</v>
      </c>
      <c r="C233" s="2"/>
      <c r="D233" s="3" t="s">
        <v>3087</v>
      </c>
      <c r="E233" s="2" t="s">
        <v>2885</v>
      </c>
      <c r="F233" s="2" t="s">
        <v>3009</v>
      </c>
      <c r="G233" s="2" t="s">
        <v>3486</v>
      </c>
      <c r="H233" s="3" t="s">
        <v>3010</v>
      </c>
      <c r="I233" s="5">
        <v>2070126.5</v>
      </c>
      <c r="J233" s="5">
        <f>I233*2.026</f>
        <v>4194076.2889999994</v>
      </c>
      <c r="K233" s="2" t="s">
        <v>42</v>
      </c>
      <c r="L233" s="2" t="s">
        <v>141</v>
      </c>
      <c r="M233" s="2" t="s">
        <v>3474</v>
      </c>
      <c r="N233" s="2" t="s">
        <v>2458</v>
      </c>
      <c r="O233" s="2" t="s">
        <v>3093</v>
      </c>
      <c r="P233" s="2" t="s">
        <v>141</v>
      </c>
    </row>
    <row r="234" spans="1:16" ht="22.5">
      <c r="A234" s="2">
        <v>10324</v>
      </c>
      <c r="B234" s="2" t="s">
        <v>1424</v>
      </c>
      <c r="C234" s="2"/>
      <c r="D234" s="3" t="s">
        <v>2890</v>
      </c>
      <c r="E234" s="2" t="s">
        <v>2891</v>
      </c>
      <c r="F234" s="2" t="s">
        <v>2784</v>
      </c>
      <c r="G234" s="2" t="s">
        <v>3477</v>
      </c>
      <c r="H234" s="3" t="s">
        <v>2696</v>
      </c>
      <c r="I234" s="5">
        <v>81023.25</v>
      </c>
      <c r="J234" s="5">
        <f>I234*1.48</f>
        <v>119914.41</v>
      </c>
      <c r="K234" s="2" t="s">
        <v>30</v>
      </c>
      <c r="L234" s="2" t="s">
        <v>141</v>
      </c>
      <c r="M234" s="2" t="s">
        <v>3479</v>
      </c>
      <c r="N234" s="2" t="s">
        <v>2458</v>
      </c>
      <c r="O234" s="2" t="s">
        <v>3093</v>
      </c>
      <c r="P234" s="2"/>
    </row>
    <row r="235" spans="1:16" ht="22.5">
      <c r="A235" s="2">
        <v>10325</v>
      </c>
      <c r="B235" s="2" t="s">
        <v>1424</v>
      </c>
      <c r="C235" s="2"/>
      <c r="D235" s="3" t="s">
        <v>2697</v>
      </c>
      <c r="E235" s="2" t="s">
        <v>2698</v>
      </c>
      <c r="F235" s="2" t="s">
        <v>743</v>
      </c>
      <c r="G235" s="2" t="s">
        <v>3477</v>
      </c>
      <c r="H235" s="3" t="s">
        <v>2696</v>
      </c>
      <c r="I235" s="5">
        <v>81023.25</v>
      </c>
      <c r="J235" s="5">
        <f>I235*1.125</f>
        <v>91151.15625</v>
      </c>
      <c r="K235" s="2" t="s">
        <v>12</v>
      </c>
      <c r="L235" s="2" t="s">
        <v>141</v>
      </c>
      <c r="M235" s="2" t="s">
        <v>3474</v>
      </c>
      <c r="N235" s="2" t="s">
        <v>2458</v>
      </c>
      <c r="O235" s="2" t="s">
        <v>3093</v>
      </c>
      <c r="P235" s="2"/>
    </row>
    <row r="236" spans="1:16" ht="33.75">
      <c r="A236" s="2">
        <v>10326</v>
      </c>
      <c r="B236" s="2" t="s">
        <v>1424</v>
      </c>
      <c r="C236" s="2"/>
      <c r="D236" s="3" t="s">
        <v>2892</v>
      </c>
      <c r="E236" s="2"/>
      <c r="F236" s="2"/>
      <c r="G236" s="2" t="s">
        <v>3480</v>
      </c>
      <c r="H236" s="3" t="s">
        <v>2893</v>
      </c>
      <c r="I236" s="5">
        <v>8418000</v>
      </c>
      <c r="J236" s="5">
        <f>I236*1.48</f>
        <v>12458640</v>
      </c>
      <c r="K236" s="2" t="s">
        <v>30</v>
      </c>
      <c r="L236" s="2" t="s">
        <v>141</v>
      </c>
      <c r="M236" s="2" t="s">
        <v>3479</v>
      </c>
      <c r="N236" s="2" t="s">
        <v>2458</v>
      </c>
      <c r="O236" s="2" t="s">
        <v>3093</v>
      </c>
      <c r="P236" s="2"/>
    </row>
    <row r="237" spans="1:16" ht="33.75">
      <c r="A237" s="2">
        <v>10327</v>
      </c>
      <c r="B237" s="2" t="s">
        <v>1424</v>
      </c>
      <c r="C237" s="2"/>
      <c r="D237" s="3" t="s">
        <v>2699</v>
      </c>
      <c r="E237" s="2"/>
      <c r="F237" s="2"/>
      <c r="G237" s="2" t="s">
        <v>170</v>
      </c>
      <c r="H237" s="3" t="s">
        <v>2700</v>
      </c>
      <c r="I237" s="5">
        <v>1944558</v>
      </c>
      <c r="J237" s="5">
        <f>I237*1.125</f>
        <v>2187627.75</v>
      </c>
      <c r="K237" s="2" t="s">
        <v>12</v>
      </c>
      <c r="L237" s="2" t="s">
        <v>141</v>
      </c>
      <c r="M237" s="2" t="s">
        <v>3479</v>
      </c>
      <c r="N237" s="2" t="s">
        <v>2460</v>
      </c>
      <c r="O237" s="2" t="s">
        <v>3093</v>
      </c>
      <c r="P237" s="2"/>
    </row>
    <row r="238" spans="1:16" ht="33.75">
      <c r="A238" s="2">
        <v>10328</v>
      </c>
      <c r="B238" s="2" t="s">
        <v>1424</v>
      </c>
      <c r="C238" s="2"/>
      <c r="D238" s="3" t="s">
        <v>3088</v>
      </c>
      <c r="E238" s="2"/>
      <c r="F238" s="2"/>
      <c r="G238" s="2" t="s">
        <v>3480</v>
      </c>
      <c r="H238" s="3" t="s">
        <v>2893</v>
      </c>
      <c r="I238" s="5">
        <v>8418000</v>
      </c>
      <c r="J238" s="5">
        <f>I238*2.026</f>
        <v>17054868</v>
      </c>
      <c r="K238" s="2" t="s">
        <v>42</v>
      </c>
      <c r="L238" s="2" t="s">
        <v>141</v>
      </c>
      <c r="M238" s="2" t="s">
        <v>3479</v>
      </c>
      <c r="N238" s="2" t="s">
        <v>2458</v>
      </c>
      <c r="O238" s="2" t="s">
        <v>3093</v>
      </c>
      <c r="P238" s="2"/>
    </row>
    <row r="239" spans="1:16" ht="33.75">
      <c r="A239" s="2">
        <v>10329</v>
      </c>
      <c r="B239" s="2" t="s">
        <v>1424</v>
      </c>
      <c r="C239" s="2"/>
      <c r="D239" s="3" t="s">
        <v>2701</v>
      </c>
      <c r="E239" s="2" t="s">
        <v>2702</v>
      </c>
      <c r="F239" s="2"/>
      <c r="G239" s="2" t="s">
        <v>3480</v>
      </c>
      <c r="H239" s="3" t="s">
        <v>2703</v>
      </c>
      <c r="I239" s="5">
        <v>2361249</v>
      </c>
      <c r="J239" s="5">
        <f>I239*1.125</f>
        <v>2656405.125</v>
      </c>
      <c r="K239" s="2" t="s">
        <v>12</v>
      </c>
      <c r="L239" s="2" t="s">
        <v>141</v>
      </c>
      <c r="M239" s="2" t="s">
        <v>3478</v>
      </c>
      <c r="N239" s="2" t="s">
        <v>2459</v>
      </c>
      <c r="O239" s="2" t="s">
        <v>3093</v>
      </c>
      <c r="P239" s="2"/>
    </row>
    <row r="240" spans="1:16" ht="33.75">
      <c r="A240" s="2">
        <v>10330</v>
      </c>
      <c r="B240" s="2" t="s">
        <v>1424</v>
      </c>
      <c r="C240" s="2"/>
      <c r="D240" s="3" t="s">
        <v>2894</v>
      </c>
      <c r="E240" s="2" t="s">
        <v>2895</v>
      </c>
      <c r="F240" s="2" t="s">
        <v>2896</v>
      </c>
      <c r="G240" s="2" t="s">
        <v>3475</v>
      </c>
      <c r="H240" s="3" t="s">
        <v>2897</v>
      </c>
      <c r="I240" s="5">
        <v>2568893</v>
      </c>
      <c r="J240" s="5">
        <f>I240*1.48</f>
        <v>3801961.64</v>
      </c>
      <c r="K240" s="2" t="s">
        <v>30</v>
      </c>
      <c r="L240" s="2" t="s">
        <v>141</v>
      </c>
      <c r="M240" s="2" t="s">
        <v>3478</v>
      </c>
      <c r="N240" s="2" t="s">
        <v>2458</v>
      </c>
      <c r="O240" s="2" t="s">
        <v>3093</v>
      </c>
      <c r="P240" s="2"/>
    </row>
    <row r="241" spans="1:16" ht="22.5">
      <c r="A241" s="2">
        <v>10331</v>
      </c>
      <c r="B241" s="2" t="s">
        <v>1424</v>
      </c>
      <c r="C241" s="2"/>
      <c r="D241" s="3" t="s">
        <v>3089</v>
      </c>
      <c r="E241" s="2"/>
      <c r="F241" s="2"/>
      <c r="G241" s="2" t="s">
        <v>3489</v>
      </c>
      <c r="H241" s="3" t="s">
        <v>3011</v>
      </c>
      <c r="I241" s="5">
        <v>583367.4</v>
      </c>
      <c r="J241" s="5">
        <f>I241*2.026</f>
        <v>1181902.3524</v>
      </c>
      <c r="K241" s="2" t="s">
        <v>42</v>
      </c>
      <c r="L241" s="2" t="s">
        <v>141</v>
      </c>
      <c r="M241" s="2" t="s">
        <v>3505</v>
      </c>
      <c r="N241" s="2" t="s">
        <v>2459</v>
      </c>
      <c r="O241" s="2" t="s">
        <v>3093</v>
      </c>
      <c r="P241" s="2"/>
    </row>
    <row r="242" spans="1:16" ht="45">
      <c r="A242" s="2">
        <v>10332</v>
      </c>
      <c r="B242" s="2" t="s">
        <v>1424</v>
      </c>
      <c r="C242" s="2" t="s">
        <v>138</v>
      </c>
      <c r="D242" s="3" t="s">
        <v>2898</v>
      </c>
      <c r="E242" s="2" t="s">
        <v>2899</v>
      </c>
      <c r="F242" s="2" t="s">
        <v>2900</v>
      </c>
      <c r="G242" s="2" t="s">
        <v>3475</v>
      </c>
      <c r="H242" s="3" t="s">
        <v>3540</v>
      </c>
      <c r="I242" s="5">
        <v>673440</v>
      </c>
      <c r="J242" s="5">
        <f>I242*1.48</f>
        <v>996691.2</v>
      </c>
      <c r="K242" s="2" t="s">
        <v>30</v>
      </c>
      <c r="L242" s="2" t="s">
        <v>141</v>
      </c>
      <c r="M242" s="2" t="s">
        <v>3478</v>
      </c>
      <c r="N242" s="2" t="s">
        <v>2460</v>
      </c>
      <c r="O242" s="2" t="s">
        <v>3093</v>
      </c>
      <c r="P242" s="2"/>
    </row>
    <row r="243" spans="1:16" ht="22.5">
      <c r="A243" s="2">
        <v>10334</v>
      </c>
      <c r="B243" s="2" t="s">
        <v>1424</v>
      </c>
      <c r="C243" s="2"/>
      <c r="D243" s="3" t="s">
        <v>3045</v>
      </c>
      <c r="E243" s="2" t="s">
        <v>2743</v>
      </c>
      <c r="F243" s="2" t="s">
        <v>2565</v>
      </c>
      <c r="G243" s="2" t="s">
        <v>3477</v>
      </c>
      <c r="H243" s="3" t="s">
        <v>2932</v>
      </c>
      <c r="I243" s="5">
        <v>1000000</v>
      </c>
      <c r="J243" s="5">
        <f>I243*2.026</f>
        <v>2025999.9999999998</v>
      </c>
      <c r="K243" s="2" t="s">
        <v>42</v>
      </c>
      <c r="L243" s="2" t="s">
        <v>141</v>
      </c>
      <c r="M243" s="2" t="s">
        <v>3491</v>
      </c>
      <c r="N243" s="2" t="s">
        <v>2459</v>
      </c>
      <c r="O243" s="2" t="s">
        <v>3093</v>
      </c>
      <c r="P243" s="2"/>
    </row>
    <row r="244" spans="1:16" ht="33.75">
      <c r="A244" s="2">
        <v>10335</v>
      </c>
      <c r="B244" s="2" t="s">
        <v>1424</v>
      </c>
      <c r="C244" s="2"/>
      <c r="D244" s="3" t="s">
        <v>3090</v>
      </c>
      <c r="E244" s="2" t="s">
        <v>3012</v>
      </c>
      <c r="F244" s="2"/>
      <c r="G244" s="2" t="s">
        <v>3486</v>
      </c>
      <c r="H244" s="3" t="s">
        <v>3013</v>
      </c>
      <c r="I244" s="5">
        <v>4900000</v>
      </c>
      <c r="J244" s="5">
        <f>I244*2.772</f>
        <v>13582799.999999998</v>
      </c>
      <c r="K244" s="2" t="s">
        <v>154</v>
      </c>
      <c r="L244" s="2" t="s">
        <v>141</v>
      </c>
      <c r="M244" s="2" t="s">
        <v>3478</v>
      </c>
      <c r="N244" s="2" t="s">
        <v>2459</v>
      </c>
      <c r="O244" s="2" t="s">
        <v>3093</v>
      </c>
      <c r="P244" s="2"/>
    </row>
    <row r="245" spans="1:16" ht="33.75">
      <c r="A245" s="2">
        <v>10336</v>
      </c>
      <c r="B245" s="2" t="s">
        <v>1424</v>
      </c>
      <c r="C245" s="2"/>
      <c r="D245" s="3" t="s">
        <v>2616</v>
      </c>
      <c r="E245" s="2" t="s">
        <v>2617</v>
      </c>
      <c r="F245" s="2"/>
      <c r="G245" s="2" t="s">
        <v>3477</v>
      </c>
      <c r="H245" s="3" t="s">
        <v>2618</v>
      </c>
      <c r="I245" s="5">
        <v>1460000</v>
      </c>
      <c r="J245" s="5">
        <f>I245*1.125</f>
        <v>1642500</v>
      </c>
      <c r="K245" s="2" t="s">
        <v>12</v>
      </c>
      <c r="L245" s="2" t="s">
        <v>141</v>
      </c>
      <c r="M245" s="2" t="s">
        <v>3478</v>
      </c>
      <c r="N245" s="2" t="s">
        <v>2459</v>
      </c>
      <c r="O245" s="2" t="s">
        <v>3093</v>
      </c>
      <c r="P245" s="2"/>
    </row>
    <row r="246" spans="1:16" ht="33.75">
      <c r="A246" s="2">
        <v>10337</v>
      </c>
      <c r="B246" s="2" t="s">
        <v>1424</v>
      </c>
      <c r="C246" s="2"/>
      <c r="D246" s="3" t="s">
        <v>2901</v>
      </c>
      <c r="E246" s="2" t="s">
        <v>2902</v>
      </c>
      <c r="F246" s="2"/>
      <c r="G246" s="2" t="s">
        <v>3480</v>
      </c>
      <c r="H246" s="3" t="s">
        <v>2903</v>
      </c>
      <c r="I246" s="5">
        <v>-5760642.66666667</v>
      </c>
      <c r="J246" s="5">
        <f>I246*1.48</f>
        <v>-8525751.146666672</v>
      </c>
      <c r="K246" s="2" t="s">
        <v>30</v>
      </c>
      <c r="L246" s="2" t="s">
        <v>141</v>
      </c>
      <c r="M246" s="2" t="s">
        <v>3478</v>
      </c>
      <c r="N246" s="2" t="s">
        <v>2460</v>
      </c>
      <c r="O246" s="2" t="s">
        <v>3093</v>
      </c>
      <c r="P246" s="2"/>
    </row>
    <row r="247" spans="1:16" ht="33.75">
      <c r="A247" s="2">
        <v>10338</v>
      </c>
      <c r="B247" s="2" t="s">
        <v>2470</v>
      </c>
      <c r="C247" s="2"/>
      <c r="D247" s="3" t="s">
        <v>2929</v>
      </c>
      <c r="E247" s="2" t="s">
        <v>2930</v>
      </c>
      <c r="F247" s="2" t="s">
        <v>2806</v>
      </c>
      <c r="G247" s="2" t="s">
        <v>3486</v>
      </c>
      <c r="H247" s="3" t="s">
        <v>2931</v>
      </c>
      <c r="I247" s="5">
        <v>561200</v>
      </c>
      <c r="J247" s="5">
        <f>I247*1.48</f>
        <v>830576</v>
      </c>
      <c r="K247" s="2" t="s">
        <v>30</v>
      </c>
      <c r="L247" s="2" t="s">
        <v>141</v>
      </c>
      <c r="M247" s="2" t="s">
        <v>3478</v>
      </c>
      <c r="N247" s="2" t="s">
        <v>2458</v>
      </c>
      <c r="O247" s="2" t="s">
        <v>3093</v>
      </c>
      <c r="P247" s="2" t="s">
        <v>141</v>
      </c>
    </row>
    <row r="248" spans="1:16" ht="33.75">
      <c r="A248" s="2">
        <v>10339</v>
      </c>
      <c r="B248" s="2" t="s">
        <v>1424</v>
      </c>
      <c r="C248" s="2"/>
      <c r="D248" s="3" t="s">
        <v>2904</v>
      </c>
      <c r="E248" s="2" t="s">
        <v>2899</v>
      </c>
      <c r="F248" s="2" t="s">
        <v>2905</v>
      </c>
      <c r="G248" s="2" t="s">
        <v>3489</v>
      </c>
      <c r="H248" s="3" t="s">
        <v>2696</v>
      </c>
      <c r="I248" s="5">
        <v>153944.175</v>
      </c>
      <c r="J248" s="5">
        <f>I248*1.48</f>
        <v>227837.379</v>
      </c>
      <c r="K248" s="2" t="s">
        <v>30</v>
      </c>
      <c r="L248" s="2" t="s">
        <v>141</v>
      </c>
      <c r="M248" s="2" t="s">
        <v>3478</v>
      </c>
      <c r="N248" s="2" t="s">
        <v>2458</v>
      </c>
      <c r="O248" s="2" t="s">
        <v>3093</v>
      </c>
      <c r="P248" s="2"/>
    </row>
    <row r="249" spans="1:16" ht="45">
      <c r="A249" s="2">
        <v>10340</v>
      </c>
      <c r="B249" s="2" t="s">
        <v>1424</v>
      </c>
      <c r="C249" s="2"/>
      <c r="D249" s="3" t="s">
        <v>2704</v>
      </c>
      <c r="E249" s="2" t="s">
        <v>2698</v>
      </c>
      <c r="F249" s="2" t="s">
        <v>2705</v>
      </c>
      <c r="G249" s="2" t="s">
        <v>3486</v>
      </c>
      <c r="H249" s="3" t="s">
        <v>2706</v>
      </c>
      <c r="I249" s="5">
        <v>2806000</v>
      </c>
      <c r="J249" s="5">
        <f>I249*1.48</f>
        <v>4152880</v>
      </c>
      <c r="K249" s="2" t="s">
        <v>30</v>
      </c>
      <c r="L249" s="2" t="s">
        <v>141</v>
      </c>
      <c r="M249" s="2" t="s">
        <v>3478</v>
      </c>
      <c r="N249" s="2" t="s">
        <v>2459</v>
      </c>
      <c r="O249" s="2" t="s">
        <v>3093</v>
      </c>
      <c r="P249" s="2"/>
    </row>
    <row r="250" spans="1:16" ht="45">
      <c r="A250" s="2">
        <v>10341</v>
      </c>
      <c r="B250" s="2" t="s">
        <v>1424</v>
      </c>
      <c r="C250" s="2"/>
      <c r="D250" s="3" t="s">
        <v>3091</v>
      </c>
      <c r="E250" s="2" t="s">
        <v>3014</v>
      </c>
      <c r="F250" s="2" t="s">
        <v>3015</v>
      </c>
      <c r="G250" s="2" t="s">
        <v>3489</v>
      </c>
      <c r="H250" s="3" t="s">
        <v>3016</v>
      </c>
      <c r="I250" s="5">
        <v>4213209</v>
      </c>
      <c r="J250" s="5">
        <f>I250*2.026</f>
        <v>8535961.433999998</v>
      </c>
      <c r="K250" s="2" t="s">
        <v>42</v>
      </c>
      <c r="L250" s="2" t="s">
        <v>141</v>
      </c>
      <c r="M250" s="2" t="s">
        <v>3491</v>
      </c>
      <c r="N250" s="2" t="s">
        <v>2458</v>
      </c>
      <c r="O250" s="2" t="s">
        <v>3093</v>
      </c>
      <c r="P250" s="2"/>
    </row>
    <row r="251" spans="1:16" ht="33.75">
      <c r="A251" s="2">
        <v>10342</v>
      </c>
      <c r="B251" s="2" t="s">
        <v>1424</v>
      </c>
      <c r="C251" s="2"/>
      <c r="D251" s="3" t="s">
        <v>2707</v>
      </c>
      <c r="E251" s="2" t="s">
        <v>743</v>
      </c>
      <c r="F251" s="2" t="s">
        <v>2708</v>
      </c>
      <c r="G251" s="2" t="s">
        <v>3489</v>
      </c>
      <c r="H251" s="3" t="s">
        <v>3490</v>
      </c>
      <c r="I251" s="5">
        <v>589260</v>
      </c>
      <c r="J251" s="5">
        <f>I251*1.125</f>
        <v>662917.5</v>
      </c>
      <c r="K251" s="2" t="s">
        <v>12</v>
      </c>
      <c r="L251" s="2" t="s">
        <v>141</v>
      </c>
      <c r="M251" s="2" t="s">
        <v>3491</v>
      </c>
      <c r="N251" s="2" t="s">
        <v>2460</v>
      </c>
      <c r="O251" s="2" t="s">
        <v>3093</v>
      </c>
      <c r="P251" s="2"/>
    </row>
    <row r="252" spans="1:16" ht="45">
      <c r="A252" s="2">
        <v>10343</v>
      </c>
      <c r="B252" s="2" t="s">
        <v>2470</v>
      </c>
      <c r="C252" s="2" t="s">
        <v>2470</v>
      </c>
      <c r="D252" s="3" t="s">
        <v>3098</v>
      </c>
      <c r="E252" s="2" t="s">
        <v>3099</v>
      </c>
      <c r="F252" s="2" t="s">
        <v>2473</v>
      </c>
      <c r="G252" s="2" t="s">
        <v>3475</v>
      </c>
      <c r="H252" s="3" t="s">
        <v>3100</v>
      </c>
      <c r="I252" s="5">
        <v>99258000</v>
      </c>
      <c r="J252" s="5">
        <f>I252*1.48</f>
        <v>146901840</v>
      </c>
      <c r="K252" s="2" t="s">
        <v>30</v>
      </c>
      <c r="L252" s="2" t="s">
        <v>141</v>
      </c>
      <c r="M252" s="2" t="s">
        <v>3500</v>
      </c>
      <c r="N252" s="2" t="s">
        <v>146</v>
      </c>
      <c r="O252" s="2" t="s">
        <v>1537</v>
      </c>
      <c r="P252" s="2"/>
    </row>
    <row r="253" spans="1:16" ht="22.5">
      <c r="A253" s="2">
        <v>10344</v>
      </c>
      <c r="B253" s="2" t="s">
        <v>1424</v>
      </c>
      <c r="C253" s="2"/>
      <c r="D253" s="3" t="s">
        <v>3092</v>
      </c>
      <c r="E253" s="2" t="s">
        <v>3017</v>
      </c>
      <c r="F253" s="2" t="s">
        <v>3018</v>
      </c>
      <c r="G253" s="2" t="s">
        <v>3480</v>
      </c>
      <c r="H253" s="3" t="s">
        <v>3019</v>
      </c>
      <c r="I253" s="5">
        <v>28060</v>
      </c>
      <c r="J253" s="5">
        <f>I253*2.026</f>
        <v>56849.56</v>
      </c>
      <c r="K253" s="2" t="s">
        <v>42</v>
      </c>
      <c r="L253" s="2" t="s">
        <v>141</v>
      </c>
      <c r="M253" s="2" t="s">
        <v>3500</v>
      </c>
      <c r="N253" s="2" t="s">
        <v>2458</v>
      </c>
      <c r="O253" s="2" t="s">
        <v>3093</v>
      </c>
      <c r="P253" s="2" t="s">
        <v>141</v>
      </c>
    </row>
    <row r="254" spans="1:16" ht="22.5">
      <c r="A254" s="2">
        <v>10346</v>
      </c>
      <c r="B254" s="2" t="s">
        <v>1424</v>
      </c>
      <c r="C254" s="2"/>
      <c r="D254" s="3" t="s">
        <v>2906</v>
      </c>
      <c r="E254" s="2" t="s">
        <v>2907</v>
      </c>
      <c r="F254" s="2" t="s">
        <v>2908</v>
      </c>
      <c r="G254" s="2" t="s">
        <v>3486</v>
      </c>
      <c r="H254" s="3" t="s">
        <v>2909</v>
      </c>
      <c r="I254" s="5">
        <v>238510</v>
      </c>
      <c r="J254" s="5">
        <f>I254*1.48</f>
        <v>352994.8</v>
      </c>
      <c r="K254" s="2" t="s">
        <v>30</v>
      </c>
      <c r="L254" s="2" t="s">
        <v>141</v>
      </c>
      <c r="M254" s="2" t="s">
        <v>3491</v>
      </c>
      <c r="N254" s="2" t="s">
        <v>2460</v>
      </c>
      <c r="O254" s="2" t="s">
        <v>3093</v>
      </c>
      <c r="P254" s="2"/>
    </row>
    <row r="255" spans="1:16" ht="33.75">
      <c r="A255" s="2">
        <v>10347</v>
      </c>
      <c r="B255" s="2" t="s">
        <v>1203</v>
      </c>
      <c r="C255" s="2"/>
      <c r="D255" s="3" t="s">
        <v>1524</v>
      </c>
      <c r="E255" s="2" t="s">
        <v>1525</v>
      </c>
      <c r="F255" s="2" t="s">
        <v>1526</v>
      </c>
      <c r="G255" s="2" t="s">
        <v>3475</v>
      </c>
      <c r="H255" s="3" t="s">
        <v>1527</v>
      </c>
      <c r="I255" s="5">
        <v>2525400</v>
      </c>
      <c r="J255" s="5">
        <f>I255*2.026</f>
        <v>5116460.399999999</v>
      </c>
      <c r="K255" s="2" t="s">
        <v>42</v>
      </c>
      <c r="L255" s="2" t="s">
        <v>141</v>
      </c>
      <c r="M255" s="2" t="s">
        <v>3497</v>
      </c>
      <c r="N255" s="2" t="s">
        <v>2458</v>
      </c>
      <c r="O255" s="2" t="s">
        <v>1591</v>
      </c>
      <c r="P255" s="2" t="s">
        <v>141</v>
      </c>
    </row>
    <row r="256" spans="1:16" ht="45">
      <c r="A256" s="2">
        <v>10348</v>
      </c>
      <c r="B256" s="2" t="s">
        <v>1424</v>
      </c>
      <c r="C256" s="2"/>
      <c r="D256" s="3" t="s">
        <v>2910</v>
      </c>
      <c r="E256" s="2" t="s">
        <v>2911</v>
      </c>
      <c r="F256" s="2" t="s">
        <v>2912</v>
      </c>
      <c r="G256" s="2" t="s">
        <v>3477</v>
      </c>
      <c r="H256" s="3" t="s">
        <v>2913</v>
      </c>
      <c r="I256" s="5">
        <v>1403000</v>
      </c>
      <c r="J256" s="5">
        <f>I256*1.48</f>
        <v>2076440</v>
      </c>
      <c r="K256" s="2" t="s">
        <v>30</v>
      </c>
      <c r="L256" s="2" t="s">
        <v>141</v>
      </c>
      <c r="M256" s="2" t="s">
        <v>3502</v>
      </c>
      <c r="N256" s="2" t="s">
        <v>2458</v>
      </c>
      <c r="O256" s="2" t="s">
        <v>3093</v>
      </c>
      <c r="P256" s="2"/>
    </row>
    <row r="257" spans="1:16" ht="45">
      <c r="A257" s="2">
        <v>10349</v>
      </c>
      <c r="B257" s="2" t="s">
        <v>1424</v>
      </c>
      <c r="C257" s="2"/>
      <c r="D257" s="3" t="s">
        <v>2914</v>
      </c>
      <c r="E257" s="2" t="s">
        <v>2636</v>
      </c>
      <c r="F257" s="2" t="s">
        <v>2915</v>
      </c>
      <c r="G257" s="2" t="s">
        <v>3480</v>
      </c>
      <c r="H257" s="3" t="s">
        <v>2916</v>
      </c>
      <c r="I257" s="5">
        <v>7155300</v>
      </c>
      <c r="J257" s="5">
        <f>I257*2.026</f>
        <v>14496637.799999999</v>
      </c>
      <c r="K257" s="2" t="s">
        <v>42</v>
      </c>
      <c r="L257" s="2" t="s">
        <v>141</v>
      </c>
      <c r="M257" s="2" t="s">
        <v>3499</v>
      </c>
      <c r="N257" s="2" t="s">
        <v>2459</v>
      </c>
      <c r="O257" s="2" t="s">
        <v>3093</v>
      </c>
      <c r="P257" s="2" t="s">
        <v>141</v>
      </c>
    </row>
    <row r="258" spans="1:16" ht="33.75">
      <c r="A258" s="2">
        <v>10351</v>
      </c>
      <c r="B258" s="2" t="s">
        <v>1424</v>
      </c>
      <c r="C258" s="2"/>
      <c r="D258" s="3" t="s">
        <v>2709</v>
      </c>
      <c r="E258" s="2" t="s">
        <v>2710</v>
      </c>
      <c r="F258" s="2" t="s">
        <v>2711</v>
      </c>
      <c r="G258" s="2" t="s">
        <v>190</v>
      </c>
      <c r="H258" s="3" t="s">
        <v>2712</v>
      </c>
      <c r="I258" s="5">
        <v>2126948</v>
      </c>
      <c r="J258" s="5">
        <f>I258*1.125</f>
        <v>2392816.5</v>
      </c>
      <c r="K258" s="2" t="s">
        <v>12</v>
      </c>
      <c r="L258" s="2" t="s">
        <v>141</v>
      </c>
      <c r="M258" s="2" t="s">
        <v>3481</v>
      </c>
      <c r="N258" s="2" t="s">
        <v>2458</v>
      </c>
      <c r="O258" s="2" t="s">
        <v>3093</v>
      </c>
      <c r="P258" s="2" t="s">
        <v>141</v>
      </c>
    </row>
    <row r="259" spans="1:16" ht="33.75">
      <c r="A259" s="2">
        <v>10354</v>
      </c>
      <c r="B259" s="2" t="s">
        <v>1424</v>
      </c>
      <c r="C259" s="2"/>
      <c r="D259" s="3" t="s">
        <v>2776</v>
      </c>
      <c r="E259" s="2" t="s">
        <v>2777</v>
      </c>
      <c r="F259" s="2" t="s">
        <v>2410</v>
      </c>
      <c r="G259" s="2" t="s">
        <v>190</v>
      </c>
      <c r="H259" s="3" t="s">
        <v>2778</v>
      </c>
      <c r="I259" s="5">
        <v>17653000</v>
      </c>
      <c r="J259" s="5">
        <f>I259*1.48</f>
        <v>26126440</v>
      </c>
      <c r="K259" s="2" t="s">
        <v>30</v>
      </c>
      <c r="L259" s="2" t="s">
        <v>141</v>
      </c>
      <c r="M259" s="2" t="s">
        <v>3497</v>
      </c>
      <c r="N259" s="2" t="s">
        <v>2458</v>
      </c>
      <c r="O259" s="2" t="s">
        <v>3093</v>
      </c>
      <c r="P259" s="2" t="s">
        <v>141</v>
      </c>
    </row>
    <row r="260" spans="1:16" ht="45">
      <c r="A260" s="2">
        <v>10356</v>
      </c>
      <c r="B260" s="2" t="s">
        <v>1424</v>
      </c>
      <c r="C260" s="2"/>
      <c r="D260" s="3" t="s">
        <v>2917</v>
      </c>
      <c r="E260" s="2" t="s">
        <v>2542</v>
      </c>
      <c r="F260" s="2" t="s">
        <v>2523</v>
      </c>
      <c r="G260" s="2" t="s">
        <v>190</v>
      </c>
      <c r="H260" s="3" t="s">
        <v>2918</v>
      </c>
      <c r="I260" s="5">
        <v>1600000</v>
      </c>
      <c r="J260" s="5">
        <f>I260*1.48</f>
        <v>2368000</v>
      </c>
      <c r="K260" s="2" t="s">
        <v>30</v>
      </c>
      <c r="L260" s="2" t="s">
        <v>141</v>
      </c>
      <c r="M260" s="2" t="s">
        <v>3497</v>
      </c>
      <c r="N260" s="2" t="s">
        <v>2458</v>
      </c>
      <c r="O260" s="2" t="s">
        <v>3093</v>
      </c>
      <c r="P260" s="2"/>
    </row>
    <row r="261" spans="1:16" ht="33.75">
      <c r="A261" s="2">
        <v>10358</v>
      </c>
      <c r="B261" s="2" t="s">
        <v>1537</v>
      </c>
      <c r="C261" s="2" t="s">
        <v>1537</v>
      </c>
      <c r="D261" s="3" t="s">
        <v>3195</v>
      </c>
      <c r="E261" s="2" t="s">
        <v>3103</v>
      </c>
      <c r="F261" s="2"/>
      <c r="G261" s="2" t="s">
        <v>3486</v>
      </c>
      <c r="H261" s="3" t="s">
        <v>3196</v>
      </c>
      <c r="I261" s="5">
        <v>12818000</v>
      </c>
      <c r="J261" s="5">
        <f>I261*2.026</f>
        <v>25969267.999999996</v>
      </c>
      <c r="K261" s="2" t="s">
        <v>42</v>
      </c>
      <c r="L261" s="2"/>
      <c r="M261" s="2" t="s">
        <v>3488</v>
      </c>
      <c r="N261" s="2" t="s">
        <v>146</v>
      </c>
      <c r="O261" s="2" t="s">
        <v>1537</v>
      </c>
      <c r="P261" s="2"/>
    </row>
    <row r="262" spans="1:16" ht="22.5">
      <c r="A262" s="2">
        <v>10360</v>
      </c>
      <c r="B262" s="2" t="s">
        <v>1537</v>
      </c>
      <c r="C262" s="2" t="s">
        <v>3101</v>
      </c>
      <c r="D262" s="3" t="s">
        <v>3102</v>
      </c>
      <c r="E262" s="2" t="s">
        <v>3103</v>
      </c>
      <c r="F262" s="2"/>
      <c r="G262" s="2" t="s">
        <v>3486</v>
      </c>
      <c r="H262" s="3" t="s">
        <v>3104</v>
      </c>
      <c r="I262" s="5">
        <v>6400900</v>
      </c>
      <c r="J262" s="5">
        <f>I262*1.125</f>
        <v>7201012.5</v>
      </c>
      <c r="K262" s="2" t="s">
        <v>12</v>
      </c>
      <c r="L262" s="2" t="s">
        <v>141</v>
      </c>
      <c r="M262" s="2" t="s">
        <v>3488</v>
      </c>
      <c r="N262" s="2" t="s">
        <v>146</v>
      </c>
      <c r="O262" s="2" t="s">
        <v>1537</v>
      </c>
      <c r="P262" s="2"/>
    </row>
    <row r="263" spans="1:16" ht="33.75">
      <c r="A263" s="2">
        <v>10362</v>
      </c>
      <c r="B263" s="2" t="s">
        <v>1537</v>
      </c>
      <c r="C263" s="2" t="s">
        <v>3101</v>
      </c>
      <c r="D263" s="3" t="s">
        <v>3105</v>
      </c>
      <c r="E263" s="2" t="s">
        <v>3106</v>
      </c>
      <c r="F263" s="2"/>
      <c r="G263" s="2" t="s">
        <v>3477</v>
      </c>
      <c r="H263" s="3" t="s">
        <v>3107</v>
      </c>
      <c r="I263" s="5">
        <v>86000000</v>
      </c>
      <c r="J263" s="5">
        <f>I263*1.125</f>
        <v>96750000</v>
      </c>
      <c r="K263" s="2" t="s">
        <v>12</v>
      </c>
      <c r="L263" s="2" t="s">
        <v>141</v>
      </c>
      <c r="M263" s="2" t="s">
        <v>3488</v>
      </c>
      <c r="N263" s="2" t="s">
        <v>146</v>
      </c>
      <c r="O263" s="2" t="s">
        <v>1537</v>
      </c>
      <c r="P263" s="2"/>
    </row>
    <row r="264" spans="1:16" ht="22.5">
      <c r="A264" s="2">
        <v>10363</v>
      </c>
      <c r="B264" s="2" t="s">
        <v>1537</v>
      </c>
      <c r="C264" s="2" t="s">
        <v>3101</v>
      </c>
      <c r="D264" s="3" t="s">
        <v>3108</v>
      </c>
      <c r="E264" s="2" t="s">
        <v>3109</v>
      </c>
      <c r="F264" s="2" t="s">
        <v>3110</v>
      </c>
      <c r="G264" s="2" t="s">
        <v>3480</v>
      </c>
      <c r="H264" s="3" t="s">
        <v>3111</v>
      </c>
      <c r="I264" s="5">
        <v>5917500</v>
      </c>
      <c r="J264" s="5">
        <f>I264*1.125</f>
        <v>6657187.5</v>
      </c>
      <c r="K264" s="2" t="s">
        <v>12</v>
      </c>
      <c r="L264" s="2" t="s">
        <v>141</v>
      </c>
      <c r="M264" s="2" t="s">
        <v>3488</v>
      </c>
      <c r="N264" s="2" t="s">
        <v>146</v>
      </c>
      <c r="O264" s="2" t="s">
        <v>1537</v>
      </c>
      <c r="P264" s="2"/>
    </row>
    <row r="265" spans="1:16" ht="33.75">
      <c r="A265" s="2">
        <v>10364</v>
      </c>
      <c r="B265" s="2" t="s">
        <v>1537</v>
      </c>
      <c r="C265" s="2" t="s">
        <v>3101</v>
      </c>
      <c r="D265" s="3" t="s">
        <v>3197</v>
      </c>
      <c r="E265" s="2" t="s">
        <v>3103</v>
      </c>
      <c r="F265" s="2"/>
      <c r="G265" s="2" t="s">
        <v>170</v>
      </c>
      <c r="H265" s="3" t="s">
        <v>3198</v>
      </c>
      <c r="I265" s="5">
        <v>16330700</v>
      </c>
      <c r="J265" s="5">
        <f>I265*2.026</f>
        <v>33085998.199999996</v>
      </c>
      <c r="K265" s="2" t="s">
        <v>42</v>
      </c>
      <c r="L265" s="2" t="s">
        <v>141</v>
      </c>
      <c r="M265" s="2" t="s">
        <v>3595</v>
      </c>
      <c r="N265" s="2" t="s">
        <v>415</v>
      </c>
      <c r="O265" s="2" t="s">
        <v>1537</v>
      </c>
      <c r="P265" s="2"/>
    </row>
    <row r="266" spans="1:16" ht="33.75">
      <c r="A266" s="2">
        <v>10366</v>
      </c>
      <c r="B266" s="2" t="s">
        <v>1537</v>
      </c>
      <c r="C266" s="2" t="s">
        <v>2470</v>
      </c>
      <c r="D266" s="3" t="s">
        <v>3156</v>
      </c>
      <c r="E266" s="2" t="s">
        <v>3157</v>
      </c>
      <c r="F266" s="2"/>
      <c r="G266" s="2" t="s">
        <v>3524</v>
      </c>
      <c r="H266" s="3" t="s">
        <v>3158</v>
      </c>
      <c r="I266" s="5">
        <v>650000</v>
      </c>
      <c r="J266" s="5">
        <f>I266*1.48</f>
        <v>962000</v>
      </c>
      <c r="K266" s="2" t="s">
        <v>30</v>
      </c>
      <c r="L266" s="2" t="s">
        <v>141</v>
      </c>
      <c r="M266" s="2" t="s">
        <v>3483</v>
      </c>
      <c r="N266" s="2" t="s">
        <v>146</v>
      </c>
      <c r="O266" s="2" t="s">
        <v>1537</v>
      </c>
      <c r="P266" s="2"/>
    </row>
    <row r="267" spans="1:16" ht="45">
      <c r="A267" s="2">
        <v>10368</v>
      </c>
      <c r="B267" s="2" t="s">
        <v>1537</v>
      </c>
      <c r="C267" s="2" t="s">
        <v>3101</v>
      </c>
      <c r="D267" s="3" t="s">
        <v>3112</v>
      </c>
      <c r="E267" s="2"/>
      <c r="F267" s="2"/>
      <c r="G267" s="2" t="s">
        <v>170</v>
      </c>
      <c r="H267" s="3" t="s">
        <v>3113</v>
      </c>
      <c r="I267" s="5">
        <v>1163835</v>
      </c>
      <c r="J267" s="5">
        <f>I267*1.125</f>
        <v>1309314.375</v>
      </c>
      <c r="K267" s="2" t="s">
        <v>12</v>
      </c>
      <c r="L267" s="2" t="s">
        <v>141</v>
      </c>
      <c r="M267" s="2" t="s">
        <v>3485</v>
      </c>
      <c r="N267" s="2" t="s">
        <v>2458</v>
      </c>
      <c r="O267" s="2" t="s">
        <v>1537</v>
      </c>
      <c r="P267" s="2"/>
    </row>
    <row r="268" spans="1:16" ht="22.5">
      <c r="A268" s="2">
        <v>10371</v>
      </c>
      <c r="B268" s="2" t="s">
        <v>1537</v>
      </c>
      <c r="C268" s="2" t="s">
        <v>3101</v>
      </c>
      <c r="D268" s="3" t="s">
        <v>3159</v>
      </c>
      <c r="E268" s="2" t="s">
        <v>743</v>
      </c>
      <c r="F268" s="2" t="s">
        <v>3160</v>
      </c>
      <c r="G268" s="2" t="s">
        <v>3636</v>
      </c>
      <c r="H268" s="3" t="s">
        <v>3161</v>
      </c>
      <c r="I268" s="5">
        <v>59000000</v>
      </c>
      <c r="J268" s="5">
        <f>I268*2.026</f>
        <v>119533999.99999999</v>
      </c>
      <c r="K268" s="2" t="s">
        <v>42</v>
      </c>
      <c r="L268" s="2"/>
      <c r="M268" s="2" t="s">
        <v>3488</v>
      </c>
      <c r="N268" s="2" t="s">
        <v>146</v>
      </c>
      <c r="O268" s="2" t="s">
        <v>1537</v>
      </c>
      <c r="P268" s="2"/>
    </row>
    <row r="269" spans="1:16" ht="33.75">
      <c r="A269" s="2">
        <v>10373</v>
      </c>
      <c r="B269" s="2" t="s">
        <v>1537</v>
      </c>
      <c r="C269" s="2" t="s">
        <v>3093</v>
      </c>
      <c r="D269" s="3" t="s">
        <v>3114</v>
      </c>
      <c r="E269" s="2"/>
      <c r="F269" s="2"/>
      <c r="G269" s="2" t="s">
        <v>170</v>
      </c>
      <c r="H269" s="3" t="s">
        <v>3115</v>
      </c>
      <c r="I269" s="5">
        <v>480000</v>
      </c>
      <c r="J269" s="5">
        <f>I269*1.125</f>
        <v>540000</v>
      </c>
      <c r="K269" s="2" t="s">
        <v>12</v>
      </c>
      <c r="L269" s="2" t="s">
        <v>141</v>
      </c>
      <c r="M269" s="2" t="s">
        <v>3483</v>
      </c>
      <c r="N269" s="2" t="s">
        <v>2460</v>
      </c>
      <c r="O269" s="2" t="s">
        <v>1537</v>
      </c>
      <c r="P269" s="2"/>
    </row>
    <row r="270" spans="1:16" ht="33.75">
      <c r="A270" s="2">
        <v>10375</v>
      </c>
      <c r="B270" s="2" t="s">
        <v>1537</v>
      </c>
      <c r="C270" s="2" t="s">
        <v>3093</v>
      </c>
      <c r="D270" s="3" t="s">
        <v>3116</v>
      </c>
      <c r="E270" s="2" t="s">
        <v>3117</v>
      </c>
      <c r="F270" s="2"/>
      <c r="G270" s="2" t="s">
        <v>170</v>
      </c>
      <c r="H270" s="3" t="s">
        <v>3118</v>
      </c>
      <c r="I270" s="5">
        <v>8200000</v>
      </c>
      <c r="J270" s="5">
        <f>I270*1.125</f>
        <v>9225000</v>
      </c>
      <c r="K270" s="2" t="s">
        <v>12</v>
      </c>
      <c r="L270" s="2" t="s">
        <v>141</v>
      </c>
      <c r="M270" s="2" t="s">
        <v>3500</v>
      </c>
      <c r="N270" s="2" t="s">
        <v>146</v>
      </c>
      <c r="O270" s="2" t="s">
        <v>1537</v>
      </c>
      <c r="P270" s="2"/>
    </row>
    <row r="271" spans="1:16" ht="33.75">
      <c r="A271" s="2">
        <v>10376</v>
      </c>
      <c r="B271" s="2" t="s">
        <v>2470</v>
      </c>
      <c r="C271" s="2"/>
      <c r="D271" s="3" t="s">
        <v>3046</v>
      </c>
      <c r="E271" s="2" t="s">
        <v>2933</v>
      </c>
      <c r="F271" s="2" t="s">
        <v>1818</v>
      </c>
      <c r="G271" s="2" t="s">
        <v>3477</v>
      </c>
      <c r="H271" s="3" t="s">
        <v>2934</v>
      </c>
      <c r="I271" s="5">
        <v>14859000</v>
      </c>
      <c r="J271" s="5">
        <f>I271*2.026</f>
        <v>30104333.999999996</v>
      </c>
      <c r="K271" s="2" t="s">
        <v>42</v>
      </c>
      <c r="L271" s="2"/>
      <c r="M271" s="2" t="s">
        <v>3478</v>
      </c>
      <c r="N271" s="2" t="s">
        <v>2459</v>
      </c>
      <c r="O271" s="2" t="s">
        <v>3093</v>
      </c>
      <c r="P271" s="2"/>
    </row>
    <row r="272" spans="1:16" ht="33.75">
      <c r="A272" s="2">
        <v>10378</v>
      </c>
      <c r="B272" s="2" t="s">
        <v>1537</v>
      </c>
      <c r="C272" s="2" t="s">
        <v>3101</v>
      </c>
      <c r="D272" s="3" t="s">
        <v>3119</v>
      </c>
      <c r="E272" s="2" t="s">
        <v>1149</v>
      </c>
      <c r="F272" s="2" t="s">
        <v>3120</v>
      </c>
      <c r="G272" s="2" t="s">
        <v>3477</v>
      </c>
      <c r="H272" s="3" t="s">
        <v>3121</v>
      </c>
      <c r="I272" s="5">
        <v>3649084</v>
      </c>
      <c r="J272" s="5">
        <f>I272*2.026</f>
        <v>7393044.183999999</v>
      </c>
      <c r="K272" s="2" t="s">
        <v>42</v>
      </c>
      <c r="L272" s="2" t="s">
        <v>141</v>
      </c>
      <c r="M272" s="2" t="s">
        <v>3483</v>
      </c>
      <c r="N272" s="2" t="s">
        <v>146</v>
      </c>
      <c r="O272" s="2" t="s">
        <v>1537</v>
      </c>
      <c r="P272" s="2"/>
    </row>
    <row r="273" spans="1:16" ht="33.75">
      <c r="A273" s="2">
        <v>10379</v>
      </c>
      <c r="B273" s="2" t="s">
        <v>1537</v>
      </c>
      <c r="C273" s="2" t="s">
        <v>3093</v>
      </c>
      <c r="D273" s="3" t="s">
        <v>3162</v>
      </c>
      <c r="E273" s="2" t="s">
        <v>3163</v>
      </c>
      <c r="F273" s="2"/>
      <c r="G273" s="2" t="s">
        <v>3477</v>
      </c>
      <c r="H273" s="3" t="s">
        <v>3164</v>
      </c>
      <c r="I273" s="5">
        <v>13644200</v>
      </c>
      <c r="J273" s="5">
        <f>I273*1.48</f>
        <v>20193416</v>
      </c>
      <c r="K273" s="2" t="s">
        <v>30</v>
      </c>
      <c r="L273" s="2" t="s">
        <v>141</v>
      </c>
      <c r="M273" s="2" t="s">
        <v>3483</v>
      </c>
      <c r="N273" s="2" t="s">
        <v>146</v>
      </c>
      <c r="O273" s="2" t="s">
        <v>1537</v>
      </c>
      <c r="P273" s="2"/>
    </row>
    <row r="274" spans="1:16" ht="45">
      <c r="A274" s="2">
        <v>10380</v>
      </c>
      <c r="B274" s="2" t="s">
        <v>1537</v>
      </c>
      <c r="C274" s="2" t="s">
        <v>3101</v>
      </c>
      <c r="D274" s="3" t="s">
        <v>3122</v>
      </c>
      <c r="E274" s="2"/>
      <c r="F274" s="2"/>
      <c r="G274" s="2" t="s">
        <v>170</v>
      </c>
      <c r="H274" s="3" t="s">
        <v>3123</v>
      </c>
      <c r="I274" s="5">
        <v>500000</v>
      </c>
      <c r="J274" s="5">
        <f>I274*1.125</f>
        <v>562500</v>
      </c>
      <c r="K274" s="2" t="s">
        <v>12</v>
      </c>
      <c r="L274" s="2" t="s">
        <v>141</v>
      </c>
      <c r="M274" s="2" t="s">
        <v>3485</v>
      </c>
      <c r="N274" s="2" t="s">
        <v>2460</v>
      </c>
      <c r="O274" s="2" t="s">
        <v>1537</v>
      </c>
      <c r="P274" s="2"/>
    </row>
    <row r="275" spans="1:16" ht="33.75">
      <c r="A275" s="2">
        <v>10382</v>
      </c>
      <c r="B275" s="2" t="s">
        <v>1437</v>
      </c>
      <c r="C275" s="2" t="s">
        <v>1437</v>
      </c>
      <c r="D275" s="3" t="s">
        <v>1438</v>
      </c>
      <c r="E275" s="2" t="s">
        <v>1125</v>
      </c>
      <c r="F275" s="2" t="s">
        <v>1439</v>
      </c>
      <c r="G275" s="2" t="s">
        <v>3475</v>
      </c>
      <c r="H275" s="3" t="s">
        <v>1440</v>
      </c>
      <c r="I275" s="5">
        <v>3150000</v>
      </c>
      <c r="J275" s="5">
        <f>I275*1.125</f>
        <v>3543750</v>
      </c>
      <c r="K275" s="2" t="s">
        <v>12</v>
      </c>
      <c r="L275" s="2" t="s">
        <v>141</v>
      </c>
      <c r="M275" s="2" t="s">
        <v>3499</v>
      </c>
      <c r="N275" s="2" t="s">
        <v>2459</v>
      </c>
      <c r="O275" s="2" t="s">
        <v>1591</v>
      </c>
      <c r="P275" s="2" t="s">
        <v>141</v>
      </c>
    </row>
    <row r="276" spans="1:16" ht="22.5">
      <c r="A276" s="2">
        <v>10384</v>
      </c>
      <c r="B276" s="2" t="s">
        <v>1437</v>
      </c>
      <c r="C276" s="2" t="s">
        <v>1437</v>
      </c>
      <c r="D276" s="3" t="s">
        <v>1441</v>
      </c>
      <c r="E276" s="2" t="s">
        <v>436</v>
      </c>
      <c r="F276" s="2" t="s">
        <v>694</v>
      </c>
      <c r="G276" s="2" t="s">
        <v>3475</v>
      </c>
      <c r="H276" s="3" t="s">
        <v>1442</v>
      </c>
      <c r="I276" s="5">
        <v>5800000</v>
      </c>
      <c r="J276" s="5">
        <f>I276*1.48</f>
        <v>8584000</v>
      </c>
      <c r="K276" s="2" t="s">
        <v>30</v>
      </c>
      <c r="L276" s="2" t="s">
        <v>141</v>
      </c>
      <c r="M276" s="2" t="s">
        <v>3499</v>
      </c>
      <c r="N276" s="2" t="s">
        <v>2459</v>
      </c>
      <c r="O276" s="2" t="s">
        <v>1591</v>
      </c>
      <c r="P276" s="2" t="s">
        <v>141</v>
      </c>
    </row>
    <row r="277" spans="1:16" ht="33.75">
      <c r="A277" s="2">
        <v>10385</v>
      </c>
      <c r="B277" s="2" t="s">
        <v>1437</v>
      </c>
      <c r="C277" s="2" t="s">
        <v>1437</v>
      </c>
      <c r="D277" s="3" t="s">
        <v>1443</v>
      </c>
      <c r="E277" s="2" t="s">
        <v>1444</v>
      </c>
      <c r="F277" s="2" t="s">
        <v>1445</v>
      </c>
      <c r="G277" s="2" t="s">
        <v>3475</v>
      </c>
      <c r="H277" s="3" t="s">
        <v>1446</v>
      </c>
      <c r="I277" s="5">
        <v>1080900</v>
      </c>
      <c r="J277" s="5">
        <f>I277*1.125</f>
        <v>1216012.5</v>
      </c>
      <c r="K277" s="2" t="s">
        <v>12</v>
      </c>
      <c r="L277" s="2" t="s">
        <v>141</v>
      </c>
      <c r="M277" s="2" t="s">
        <v>3497</v>
      </c>
      <c r="N277" s="2" t="s">
        <v>2459</v>
      </c>
      <c r="O277" s="2" t="s">
        <v>1591</v>
      </c>
      <c r="P277" s="2"/>
    </row>
    <row r="278" spans="1:16" ht="56.25">
      <c r="A278" s="2">
        <v>10386</v>
      </c>
      <c r="B278" s="2" t="s">
        <v>1512</v>
      </c>
      <c r="C278" s="2" t="s">
        <v>1512</v>
      </c>
      <c r="D278" s="3" t="s">
        <v>1513</v>
      </c>
      <c r="E278" s="2" t="s">
        <v>1514</v>
      </c>
      <c r="F278" s="2" t="s">
        <v>1515</v>
      </c>
      <c r="G278" s="2" t="s">
        <v>3475</v>
      </c>
      <c r="H278" s="3" t="s">
        <v>1516</v>
      </c>
      <c r="I278" s="5">
        <v>11500000</v>
      </c>
      <c r="J278" s="5">
        <f>I278*1.48</f>
        <v>17020000</v>
      </c>
      <c r="K278" s="2" t="s">
        <v>30</v>
      </c>
      <c r="L278" s="2" t="s">
        <v>141</v>
      </c>
      <c r="M278" s="2" t="s">
        <v>3488</v>
      </c>
      <c r="N278" s="2" t="s">
        <v>2459</v>
      </c>
      <c r="O278" s="2" t="s">
        <v>1591</v>
      </c>
      <c r="P278" s="2"/>
    </row>
    <row r="279" spans="1:16" ht="22.5">
      <c r="A279" s="2">
        <v>10387</v>
      </c>
      <c r="B279" s="2" t="s">
        <v>1437</v>
      </c>
      <c r="C279" s="2" t="s">
        <v>1437</v>
      </c>
      <c r="D279" s="3" t="s">
        <v>1447</v>
      </c>
      <c r="E279" s="2" t="s">
        <v>1448</v>
      </c>
      <c r="F279" s="2" t="s">
        <v>1444</v>
      </c>
      <c r="G279" s="2" t="s">
        <v>3480</v>
      </c>
      <c r="H279" s="3" t="s">
        <v>1449</v>
      </c>
      <c r="I279" s="5">
        <v>4500000</v>
      </c>
      <c r="J279" s="5">
        <f>I279*1.125</f>
        <v>5062500</v>
      </c>
      <c r="K279" s="2" t="s">
        <v>12</v>
      </c>
      <c r="L279" s="2" t="s">
        <v>141</v>
      </c>
      <c r="M279" s="2" t="s">
        <v>3497</v>
      </c>
      <c r="N279" s="2" t="s">
        <v>2459</v>
      </c>
      <c r="O279" s="2" t="s">
        <v>1591</v>
      </c>
      <c r="P279" s="2"/>
    </row>
    <row r="280" spans="1:16" ht="33.75">
      <c r="A280" s="2">
        <v>10388</v>
      </c>
      <c r="B280" s="2" t="s">
        <v>1437</v>
      </c>
      <c r="C280" s="2" t="s">
        <v>1437</v>
      </c>
      <c r="D280" s="3" t="s">
        <v>1450</v>
      </c>
      <c r="E280" s="2" t="s">
        <v>1169</v>
      </c>
      <c r="F280" s="2" t="s">
        <v>1451</v>
      </c>
      <c r="G280" s="2" t="s">
        <v>3486</v>
      </c>
      <c r="H280" s="3" t="s">
        <v>3245</v>
      </c>
      <c r="I280" s="5">
        <v>2098768</v>
      </c>
      <c r="J280" s="5">
        <f>I280*1.125</f>
        <v>2361114</v>
      </c>
      <c r="K280" s="2" t="s">
        <v>12</v>
      </c>
      <c r="L280" s="2" t="s">
        <v>141</v>
      </c>
      <c r="M280" s="2" t="s">
        <v>3505</v>
      </c>
      <c r="N280" s="2" t="s">
        <v>2459</v>
      </c>
      <c r="O280" s="2" t="s">
        <v>1591</v>
      </c>
      <c r="P280" s="2"/>
    </row>
    <row r="281" spans="1:16" ht="33.75">
      <c r="A281" s="2">
        <v>10389</v>
      </c>
      <c r="B281" s="2" t="s">
        <v>1437</v>
      </c>
      <c r="C281" s="2" t="s">
        <v>1437</v>
      </c>
      <c r="D281" s="3" t="s">
        <v>1450</v>
      </c>
      <c r="E281" s="2" t="s">
        <v>1451</v>
      </c>
      <c r="F281" s="2" t="s">
        <v>1452</v>
      </c>
      <c r="G281" s="2" t="s">
        <v>3486</v>
      </c>
      <c r="H281" s="3" t="s">
        <v>3246</v>
      </c>
      <c r="I281" s="5">
        <v>2076029</v>
      </c>
      <c r="J281" s="5">
        <f>I281*1.125</f>
        <v>2335532.625</v>
      </c>
      <c r="K281" s="2" t="s">
        <v>12</v>
      </c>
      <c r="L281" s="2" t="s">
        <v>141</v>
      </c>
      <c r="M281" s="2" t="s">
        <v>3500</v>
      </c>
      <c r="N281" s="2" t="s">
        <v>2459</v>
      </c>
      <c r="O281" s="2" t="s">
        <v>1591</v>
      </c>
      <c r="P281" s="2" t="s">
        <v>141</v>
      </c>
    </row>
    <row r="282" spans="1:16" ht="45">
      <c r="A282" s="2">
        <v>10390</v>
      </c>
      <c r="B282" s="2" t="s">
        <v>1437</v>
      </c>
      <c r="C282" s="2" t="s">
        <v>1437</v>
      </c>
      <c r="D282" s="3" t="s">
        <v>1453</v>
      </c>
      <c r="E282" s="2" t="s">
        <v>1454</v>
      </c>
      <c r="F282" s="2" t="s">
        <v>1455</v>
      </c>
      <c r="G282" s="2" t="s">
        <v>3475</v>
      </c>
      <c r="H282" s="3" t="s">
        <v>3396</v>
      </c>
      <c r="I282" s="5">
        <v>8297000</v>
      </c>
      <c r="J282" s="5">
        <f>I282*2.026</f>
        <v>16809722</v>
      </c>
      <c r="K282" s="2" t="s">
        <v>42</v>
      </c>
      <c r="L282" s="2" t="s">
        <v>141</v>
      </c>
      <c r="M282" s="2" t="s">
        <v>3499</v>
      </c>
      <c r="N282" s="2" t="s">
        <v>2459</v>
      </c>
      <c r="O282" s="2" t="s">
        <v>1591</v>
      </c>
      <c r="P282" s="2" t="s">
        <v>141</v>
      </c>
    </row>
    <row r="283" spans="1:16" ht="45">
      <c r="A283" s="2">
        <v>10391</v>
      </c>
      <c r="B283" s="2" t="s">
        <v>1437</v>
      </c>
      <c r="C283" s="2" t="s">
        <v>1437</v>
      </c>
      <c r="D283" s="3" t="s">
        <v>1456</v>
      </c>
      <c r="E283" s="2" t="s">
        <v>1457</v>
      </c>
      <c r="F283" s="2" t="s">
        <v>1169</v>
      </c>
      <c r="G283" s="2" t="s">
        <v>3486</v>
      </c>
      <c r="H283" s="3" t="s">
        <v>1458</v>
      </c>
      <c r="I283" s="5">
        <v>6151000</v>
      </c>
      <c r="J283" s="5">
        <f>I283*2.026</f>
        <v>12461925.999999998</v>
      </c>
      <c r="K283" s="2" t="s">
        <v>42</v>
      </c>
      <c r="L283" s="2" t="s">
        <v>141</v>
      </c>
      <c r="M283" s="2" t="s">
        <v>3583</v>
      </c>
      <c r="N283" s="2" t="s">
        <v>2459</v>
      </c>
      <c r="O283" s="2" t="s">
        <v>1591</v>
      </c>
      <c r="P283" s="2"/>
    </row>
    <row r="284" spans="1:16" ht="22.5">
      <c r="A284" s="2">
        <v>10394</v>
      </c>
      <c r="B284" s="2" t="s">
        <v>1437</v>
      </c>
      <c r="C284" s="2" t="s">
        <v>1437</v>
      </c>
      <c r="D284" s="3" t="s">
        <v>1459</v>
      </c>
      <c r="E284" s="2" t="s">
        <v>1460</v>
      </c>
      <c r="F284" s="2"/>
      <c r="G284" s="2" t="s">
        <v>3486</v>
      </c>
      <c r="H284" s="3" t="s">
        <v>1461</v>
      </c>
      <c r="I284" s="5">
        <v>7000000</v>
      </c>
      <c r="J284" s="5">
        <f>I284*1.48</f>
        <v>10360000</v>
      </c>
      <c r="K284" s="2" t="s">
        <v>30</v>
      </c>
      <c r="L284" s="2" t="s">
        <v>141</v>
      </c>
      <c r="M284" s="2" t="s">
        <v>3500</v>
      </c>
      <c r="N284" s="2" t="s">
        <v>146</v>
      </c>
      <c r="O284" s="2" t="s">
        <v>1591</v>
      </c>
      <c r="P284" s="2"/>
    </row>
    <row r="285" spans="1:16" ht="22.5">
      <c r="A285" s="2">
        <v>10395</v>
      </c>
      <c r="B285" s="2" t="s">
        <v>1437</v>
      </c>
      <c r="C285" s="2" t="s">
        <v>1437</v>
      </c>
      <c r="D285" s="3" t="s">
        <v>1462</v>
      </c>
      <c r="E285" s="2" t="s">
        <v>1463</v>
      </c>
      <c r="F285" s="2"/>
      <c r="G285" s="2" t="s">
        <v>3489</v>
      </c>
      <c r="H285" s="3" t="s">
        <v>1464</v>
      </c>
      <c r="I285" s="5">
        <v>7000000</v>
      </c>
      <c r="J285" s="5">
        <f>I285*2.026</f>
        <v>14181999.999999998</v>
      </c>
      <c r="K285" s="2" t="s">
        <v>42</v>
      </c>
      <c r="L285" s="2" t="s">
        <v>141</v>
      </c>
      <c r="M285" s="2" t="s">
        <v>3488</v>
      </c>
      <c r="N285" s="2" t="s">
        <v>2459</v>
      </c>
      <c r="O285" s="2" t="s">
        <v>1591</v>
      </c>
      <c r="P285" s="2"/>
    </row>
    <row r="286" spans="1:16" ht="33.75">
      <c r="A286" s="2">
        <v>10396</v>
      </c>
      <c r="B286" s="2" t="s">
        <v>1437</v>
      </c>
      <c r="C286" s="2" t="s">
        <v>1437</v>
      </c>
      <c r="D286" s="3" t="s">
        <v>1465</v>
      </c>
      <c r="E286" s="2" t="s">
        <v>1466</v>
      </c>
      <c r="F286" s="2" t="s">
        <v>1467</v>
      </c>
      <c r="G286" s="2" t="s">
        <v>3535</v>
      </c>
      <c r="H286" s="3" t="s">
        <v>3397</v>
      </c>
      <c r="I286" s="5">
        <v>45000000</v>
      </c>
      <c r="J286" s="5">
        <f>I286*1.48</f>
        <v>66600000</v>
      </c>
      <c r="K286" s="2" t="s">
        <v>30</v>
      </c>
      <c r="L286" s="2" t="s">
        <v>141</v>
      </c>
      <c r="M286" s="2" t="s">
        <v>190</v>
      </c>
      <c r="N286" s="2" t="s">
        <v>146</v>
      </c>
      <c r="O286" s="2" t="s">
        <v>1591</v>
      </c>
      <c r="P286" s="2"/>
    </row>
    <row r="287" spans="1:16" ht="22.5">
      <c r="A287" s="2">
        <v>10398</v>
      </c>
      <c r="B287" s="2" t="s">
        <v>1437</v>
      </c>
      <c r="C287" s="2" t="s">
        <v>1437</v>
      </c>
      <c r="D287" s="3" t="s">
        <v>1468</v>
      </c>
      <c r="E287" s="2" t="s">
        <v>1469</v>
      </c>
      <c r="F287" s="2" t="s">
        <v>1169</v>
      </c>
      <c r="G287" s="2" t="s">
        <v>3480</v>
      </c>
      <c r="H287" s="3" t="s">
        <v>1470</v>
      </c>
      <c r="I287" s="5">
        <v>1573000</v>
      </c>
      <c r="J287" s="5">
        <f>I287*1.125</f>
        <v>1769625</v>
      </c>
      <c r="K287" s="2" t="s">
        <v>12</v>
      </c>
      <c r="L287" s="2" t="s">
        <v>141</v>
      </c>
      <c r="M287" s="2" t="s">
        <v>3497</v>
      </c>
      <c r="N287" s="2" t="s">
        <v>2459</v>
      </c>
      <c r="O287" s="2" t="s">
        <v>1591</v>
      </c>
      <c r="P287" s="2"/>
    </row>
    <row r="288" spans="1:16" ht="22.5">
      <c r="A288" s="2">
        <v>10399</v>
      </c>
      <c r="B288" s="2" t="s">
        <v>1437</v>
      </c>
      <c r="C288" s="2" t="s">
        <v>1437</v>
      </c>
      <c r="D288" s="3" t="s">
        <v>1471</v>
      </c>
      <c r="E288" s="2" t="s">
        <v>1472</v>
      </c>
      <c r="F288" s="2" t="s">
        <v>1473</v>
      </c>
      <c r="G288" s="2" t="s">
        <v>3524</v>
      </c>
      <c r="H288" s="3" t="s">
        <v>1474</v>
      </c>
      <c r="I288" s="5">
        <v>7438000</v>
      </c>
      <c r="J288" s="5">
        <f>I288*1.125</f>
        <v>8367750</v>
      </c>
      <c r="K288" s="2" t="s">
        <v>12</v>
      </c>
      <c r="L288" s="2" t="s">
        <v>141</v>
      </c>
      <c r="M288" s="2" t="s">
        <v>3500</v>
      </c>
      <c r="N288" s="2" t="s">
        <v>2459</v>
      </c>
      <c r="O288" s="2" t="s">
        <v>1591</v>
      </c>
      <c r="P288" s="2" t="s">
        <v>141</v>
      </c>
    </row>
    <row r="289" spans="1:16" ht="22.5">
      <c r="A289" s="2">
        <v>10401</v>
      </c>
      <c r="B289" s="2" t="s">
        <v>1437</v>
      </c>
      <c r="C289" s="2" t="s">
        <v>1437</v>
      </c>
      <c r="D289" s="3" t="s">
        <v>1475</v>
      </c>
      <c r="E289" s="2" t="s">
        <v>1476</v>
      </c>
      <c r="F289" s="2" t="s">
        <v>1266</v>
      </c>
      <c r="G289" s="2" t="s">
        <v>3486</v>
      </c>
      <c r="H289" s="3" t="s">
        <v>1477</v>
      </c>
      <c r="I289" s="5">
        <v>14000000</v>
      </c>
      <c r="J289" s="5">
        <f>I289*2.026</f>
        <v>28363999.999999996</v>
      </c>
      <c r="K289" s="2" t="s">
        <v>42</v>
      </c>
      <c r="L289" s="2" t="s">
        <v>141</v>
      </c>
      <c r="M289" s="2" t="s">
        <v>3500</v>
      </c>
      <c r="N289" s="2" t="s">
        <v>2459</v>
      </c>
      <c r="O289" s="2" t="s">
        <v>1591</v>
      </c>
      <c r="P289" s="2" t="s">
        <v>141</v>
      </c>
    </row>
    <row r="290" spans="1:16" ht="33.75">
      <c r="A290" s="2">
        <v>10402</v>
      </c>
      <c r="B290" s="2" t="s">
        <v>1437</v>
      </c>
      <c r="C290" s="2" t="s">
        <v>1437</v>
      </c>
      <c r="D290" s="3" t="s">
        <v>1478</v>
      </c>
      <c r="E290" s="2" t="s">
        <v>1479</v>
      </c>
      <c r="F290" s="2" t="s">
        <v>1149</v>
      </c>
      <c r="G290" s="2" t="s">
        <v>3480</v>
      </c>
      <c r="H290" s="3" t="s">
        <v>3659</v>
      </c>
      <c r="I290" s="5">
        <v>13000000</v>
      </c>
      <c r="J290" s="5">
        <f>I290*2.772</f>
        <v>36036000</v>
      </c>
      <c r="K290" s="2" t="s">
        <v>170</v>
      </c>
      <c r="L290" s="2"/>
      <c r="M290" s="2" t="s">
        <v>3500</v>
      </c>
      <c r="N290" s="2" t="s">
        <v>146</v>
      </c>
      <c r="O290" s="2" t="s">
        <v>1591</v>
      </c>
      <c r="P290" s="2"/>
    </row>
    <row r="291" spans="1:16" ht="45">
      <c r="A291" s="2">
        <v>10403</v>
      </c>
      <c r="B291" s="2" t="s">
        <v>1437</v>
      </c>
      <c r="C291" s="2" t="s">
        <v>1437</v>
      </c>
      <c r="D291" s="3" t="s">
        <v>1480</v>
      </c>
      <c r="E291" s="2" t="s">
        <v>1454</v>
      </c>
      <c r="F291" s="2" t="s">
        <v>1481</v>
      </c>
      <c r="G291" s="2" t="s">
        <v>3477</v>
      </c>
      <c r="H291" s="3" t="s">
        <v>1482</v>
      </c>
      <c r="I291" s="5">
        <v>1600000</v>
      </c>
      <c r="J291" s="5">
        <f>I291*1.125</f>
        <v>1800000</v>
      </c>
      <c r="K291" s="2" t="s">
        <v>12</v>
      </c>
      <c r="L291" s="2" t="s">
        <v>141</v>
      </c>
      <c r="M291" s="2" t="s">
        <v>3474</v>
      </c>
      <c r="N291" s="2" t="s">
        <v>2458</v>
      </c>
      <c r="O291" s="2" t="s">
        <v>1591</v>
      </c>
      <c r="P291" s="2"/>
    </row>
    <row r="292" spans="1:16" ht="22.5">
      <c r="A292" s="2">
        <v>10404</v>
      </c>
      <c r="B292" s="2" t="s">
        <v>1437</v>
      </c>
      <c r="C292" s="2" t="s">
        <v>1437</v>
      </c>
      <c r="D292" s="3" t="s">
        <v>1483</v>
      </c>
      <c r="E292" s="2" t="s">
        <v>1439</v>
      </c>
      <c r="F292" s="2" t="s">
        <v>1484</v>
      </c>
      <c r="G292" s="2" t="s">
        <v>170</v>
      </c>
      <c r="H292" s="3" t="s">
        <v>1485</v>
      </c>
      <c r="I292" s="5">
        <v>2500000</v>
      </c>
      <c r="J292" s="5">
        <f>I292*1.125</f>
        <v>2812500</v>
      </c>
      <c r="K292" s="2" t="s">
        <v>12</v>
      </c>
      <c r="L292" s="2" t="s">
        <v>141</v>
      </c>
      <c r="M292" s="2" t="s">
        <v>190</v>
      </c>
      <c r="N292" s="2" t="s">
        <v>2459</v>
      </c>
      <c r="O292" s="2" t="s">
        <v>1591</v>
      </c>
      <c r="P292" s="2" t="s">
        <v>141</v>
      </c>
    </row>
    <row r="293" spans="1:16" ht="22.5">
      <c r="A293" s="2">
        <v>10405</v>
      </c>
      <c r="B293" s="2" t="s">
        <v>1437</v>
      </c>
      <c r="C293" s="2" t="s">
        <v>1437</v>
      </c>
      <c r="D293" s="3" t="s">
        <v>649</v>
      </c>
      <c r="E293" s="2" t="s">
        <v>1486</v>
      </c>
      <c r="F293" s="2"/>
      <c r="G293" s="2" t="s">
        <v>3480</v>
      </c>
      <c r="H293" s="3" t="s">
        <v>1487</v>
      </c>
      <c r="I293" s="5">
        <v>1940000</v>
      </c>
      <c r="J293" s="5">
        <f>I293*1.48</f>
        <v>2871200</v>
      </c>
      <c r="K293" s="2" t="s">
        <v>30</v>
      </c>
      <c r="L293" s="2" t="s">
        <v>141</v>
      </c>
      <c r="M293" s="2" t="s">
        <v>522</v>
      </c>
      <c r="N293" s="2" t="s">
        <v>2458</v>
      </c>
      <c r="O293" s="2" t="s">
        <v>1591</v>
      </c>
      <c r="P293" s="2"/>
    </row>
    <row r="294" spans="1:16" ht="21.75" customHeight="1">
      <c r="A294" s="2">
        <v>10406</v>
      </c>
      <c r="B294" s="2" t="s">
        <v>1437</v>
      </c>
      <c r="C294" s="2" t="s">
        <v>1437</v>
      </c>
      <c r="D294" s="3" t="s">
        <v>1438</v>
      </c>
      <c r="E294" s="2" t="s">
        <v>1439</v>
      </c>
      <c r="F294" s="2" t="s">
        <v>1488</v>
      </c>
      <c r="G294" s="2" t="s">
        <v>3475</v>
      </c>
      <c r="H294" s="3" t="s">
        <v>1489</v>
      </c>
      <c r="I294" s="5">
        <v>1810000</v>
      </c>
      <c r="J294" s="5">
        <f>I294*1.48</f>
        <v>2678800</v>
      </c>
      <c r="K294" s="2" t="s">
        <v>30</v>
      </c>
      <c r="L294" s="2" t="s">
        <v>141</v>
      </c>
      <c r="M294" s="2" t="s">
        <v>3499</v>
      </c>
      <c r="N294" s="2" t="s">
        <v>2459</v>
      </c>
      <c r="O294" s="2" t="s">
        <v>1591</v>
      </c>
      <c r="P294" s="2"/>
    </row>
    <row r="295" spans="1:16" ht="36.75" customHeight="1">
      <c r="A295" s="2">
        <v>10407</v>
      </c>
      <c r="B295" s="2" t="s">
        <v>1437</v>
      </c>
      <c r="C295" s="2" t="s">
        <v>1437</v>
      </c>
      <c r="D295" s="3" t="s">
        <v>1490</v>
      </c>
      <c r="E295" s="2" t="s">
        <v>1491</v>
      </c>
      <c r="F295" s="2"/>
      <c r="G295" s="2" t="s">
        <v>170</v>
      </c>
      <c r="H295" s="3" t="s">
        <v>3660</v>
      </c>
      <c r="I295" s="5">
        <v>1511000</v>
      </c>
      <c r="J295" s="5">
        <f>I295*2.772</f>
        <v>4188491.9999999995</v>
      </c>
      <c r="K295" s="2" t="s">
        <v>170</v>
      </c>
      <c r="L295" s="2"/>
      <c r="M295" s="2" t="s">
        <v>190</v>
      </c>
      <c r="N295" s="2" t="s">
        <v>2459</v>
      </c>
      <c r="O295" s="2" t="s">
        <v>1591</v>
      </c>
      <c r="P295" s="2"/>
    </row>
    <row r="296" spans="1:16" ht="33.75">
      <c r="A296" s="2">
        <v>10409</v>
      </c>
      <c r="B296" s="2" t="s">
        <v>1541</v>
      </c>
      <c r="C296" s="2" t="s">
        <v>1437</v>
      </c>
      <c r="D296" s="3" t="s">
        <v>1542</v>
      </c>
      <c r="E296" s="2" t="s">
        <v>1543</v>
      </c>
      <c r="F296" s="2" t="s">
        <v>1445</v>
      </c>
      <c r="G296" s="2" t="s">
        <v>190</v>
      </c>
      <c r="H296" s="3" t="s">
        <v>3661</v>
      </c>
      <c r="I296" s="5">
        <v>1400000</v>
      </c>
      <c r="J296" s="5">
        <f>I296*1.125</f>
        <v>1575000</v>
      </c>
      <c r="K296" s="2" t="s">
        <v>12</v>
      </c>
      <c r="L296" s="2" t="s">
        <v>141</v>
      </c>
      <c r="M296" s="2" t="s">
        <v>190</v>
      </c>
      <c r="N296" s="2" t="s">
        <v>2458</v>
      </c>
      <c r="O296" s="2" t="s">
        <v>1591</v>
      </c>
      <c r="P296" s="2" t="s">
        <v>141</v>
      </c>
    </row>
    <row r="297" spans="1:16" ht="22.5">
      <c r="A297" s="2">
        <v>10410</v>
      </c>
      <c r="B297" s="2" t="s">
        <v>1437</v>
      </c>
      <c r="C297" s="2" t="s">
        <v>1437</v>
      </c>
      <c r="D297" s="3" t="s">
        <v>1572</v>
      </c>
      <c r="E297" s="2"/>
      <c r="F297" s="2"/>
      <c r="G297" s="2" t="s">
        <v>3477</v>
      </c>
      <c r="H297" s="3" t="s">
        <v>1573</v>
      </c>
      <c r="I297" s="5">
        <v>22700000</v>
      </c>
      <c r="J297" s="5">
        <f>I297*1.125</f>
        <v>25537500</v>
      </c>
      <c r="K297" s="2" t="s">
        <v>12</v>
      </c>
      <c r="L297" s="2" t="s">
        <v>141</v>
      </c>
      <c r="M297" s="2" t="s">
        <v>3481</v>
      </c>
      <c r="N297" s="2" t="s">
        <v>2459</v>
      </c>
      <c r="O297" s="2" t="s">
        <v>1591</v>
      </c>
      <c r="P297" s="2" t="s">
        <v>141</v>
      </c>
    </row>
    <row r="298" spans="1:16" ht="22.5">
      <c r="A298" s="2">
        <v>10411</v>
      </c>
      <c r="B298" s="2" t="s">
        <v>1437</v>
      </c>
      <c r="C298" s="2" t="s">
        <v>1437</v>
      </c>
      <c r="D298" s="3" t="s">
        <v>1574</v>
      </c>
      <c r="E298" s="2"/>
      <c r="F298" s="2"/>
      <c r="G298" s="2" t="s">
        <v>3477</v>
      </c>
      <c r="H298" s="3" t="s">
        <v>1575</v>
      </c>
      <c r="I298" s="5">
        <v>25000000</v>
      </c>
      <c r="J298" s="5">
        <f>I298*1.125</f>
        <v>28125000</v>
      </c>
      <c r="K298" s="2" t="s">
        <v>12</v>
      </c>
      <c r="L298" s="2" t="s">
        <v>141</v>
      </c>
      <c r="M298" s="2" t="s">
        <v>3481</v>
      </c>
      <c r="N298" s="2" t="s">
        <v>2459</v>
      </c>
      <c r="O298" s="2" t="s">
        <v>1591</v>
      </c>
      <c r="P298" s="2" t="s">
        <v>141</v>
      </c>
    </row>
    <row r="299" spans="1:16" ht="22.5">
      <c r="A299" s="2">
        <v>10412</v>
      </c>
      <c r="B299" s="2" t="s">
        <v>1437</v>
      </c>
      <c r="C299" s="2" t="s">
        <v>1437</v>
      </c>
      <c r="D299" s="3" t="s">
        <v>1576</v>
      </c>
      <c r="E299" s="2"/>
      <c r="F299" s="2"/>
      <c r="G299" s="2" t="s">
        <v>3477</v>
      </c>
      <c r="H299" s="3" t="s">
        <v>1577</v>
      </c>
      <c r="I299" s="5">
        <v>25700000</v>
      </c>
      <c r="J299" s="5">
        <f>I299*1.125</f>
        <v>28912500</v>
      </c>
      <c r="K299" s="2" t="s">
        <v>12</v>
      </c>
      <c r="L299" s="2" t="s">
        <v>141</v>
      </c>
      <c r="M299" s="2" t="s">
        <v>3481</v>
      </c>
      <c r="N299" s="2" t="s">
        <v>2459</v>
      </c>
      <c r="O299" s="2" t="s">
        <v>1591</v>
      </c>
      <c r="P299" s="2" t="s">
        <v>141</v>
      </c>
    </row>
    <row r="300" spans="1:16" ht="22.5">
      <c r="A300" s="2">
        <v>10413</v>
      </c>
      <c r="B300" s="2" t="s">
        <v>1437</v>
      </c>
      <c r="C300" s="2" t="s">
        <v>1437</v>
      </c>
      <c r="D300" s="3" t="s">
        <v>1578</v>
      </c>
      <c r="E300" s="2"/>
      <c r="F300" s="2"/>
      <c r="G300" s="2" t="s">
        <v>3477</v>
      </c>
      <c r="H300" s="3" t="s">
        <v>1573</v>
      </c>
      <c r="I300" s="5">
        <v>13300000</v>
      </c>
      <c r="J300" s="5">
        <f>I300*1.48</f>
        <v>19684000</v>
      </c>
      <c r="K300" s="2" t="s">
        <v>30</v>
      </c>
      <c r="L300" s="2" t="s">
        <v>141</v>
      </c>
      <c r="M300" s="2" t="s">
        <v>3481</v>
      </c>
      <c r="N300" s="2" t="s">
        <v>2459</v>
      </c>
      <c r="O300" s="2" t="s">
        <v>1591</v>
      </c>
      <c r="P300" s="2" t="s">
        <v>141</v>
      </c>
    </row>
    <row r="301" spans="1:16" ht="22.5">
      <c r="A301" s="2">
        <v>10414</v>
      </c>
      <c r="B301" s="2" t="s">
        <v>1437</v>
      </c>
      <c r="C301" s="2" t="s">
        <v>1437</v>
      </c>
      <c r="D301" s="3" t="s">
        <v>1579</v>
      </c>
      <c r="E301" s="2" t="s">
        <v>1580</v>
      </c>
      <c r="F301" s="2" t="s">
        <v>1581</v>
      </c>
      <c r="G301" s="2" t="s">
        <v>3475</v>
      </c>
      <c r="H301" s="3" t="s">
        <v>1582</v>
      </c>
      <c r="I301" s="5">
        <v>58000000</v>
      </c>
      <c r="J301" s="5">
        <f>I301*1.125</f>
        <v>65250000</v>
      </c>
      <c r="K301" s="2" t="s">
        <v>12</v>
      </c>
      <c r="L301" s="2" t="s">
        <v>141</v>
      </c>
      <c r="M301" s="2" t="s">
        <v>3513</v>
      </c>
      <c r="N301" s="2" t="s">
        <v>2459</v>
      </c>
      <c r="O301" s="2" t="s">
        <v>1591</v>
      </c>
      <c r="P301" s="2" t="s">
        <v>141</v>
      </c>
    </row>
    <row r="302" spans="1:16" ht="22.5">
      <c r="A302" s="2">
        <v>10416</v>
      </c>
      <c r="B302" s="2" t="s">
        <v>1108</v>
      </c>
      <c r="C302" s="2" t="s">
        <v>1108</v>
      </c>
      <c r="D302" s="3" t="s">
        <v>1347</v>
      </c>
      <c r="E302" s="2" t="s">
        <v>1122</v>
      </c>
      <c r="F302" s="2" t="s">
        <v>1119</v>
      </c>
      <c r="G302" s="2" t="s">
        <v>3489</v>
      </c>
      <c r="H302" s="3" t="s">
        <v>1348</v>
      </c>
      <c r="I302" s="5">
        <v>19140461</v>
      </c>
      <c r="J302" s="5">
        <f>I302*1.48</f>
        <v>28327882.28</v>
      </c>
      <c r="K302" s="2" t="s">
        <v>30</v>
      </c>
      <c r="L302" s="2"/>
      <c r="M302" s="2" t="s">
        <v>3474</v>
      </c>
      <c r="N302" s="2" t="s">
        <v>2459</v>
      </c>
      <c r="O302" s="2" t="s">
        <v>1591</v>
      </c>
      <c r="P302" s="2"/>
    </row>
    <row r="303" spans="1:16" ht="22.5">
      <c r="A303" s="2">
        <v>10417</v>
      </c>
      <c r="B303" s="2" t="s">
        <v>1108</v>
      </c>
      <c r="C303" s="2" t="s">
        <v>1108</v>
      </c>
      <c r="D303" s="3" t="s">
        <v>1347</v>
      </c>
      <c r="E303" s="2" t="s">
        <v>1317</v>
      </c>
      <c r="F303" s="2" t="s">
        <v>1235</v>
      </c>
      <c r="G303" s="2" t="s">
        <v>3487</v>
      </c>
      <c r="H303" s="3" t="s">
        <v>1349</v>
      </c>
      <c r="I303" s="5">
        <v>34009517</v>
      </c>
      <c r="J303" s="5">
        <f>I303*2.772</f>
        <v>94274381.124</v>
      </c>
      <c r="K303" s="2" t="s">
        <v>154</v>
      </c>
      <c r="L303" s="2"/>
      <c r="M303" s="2" t="s">
        <v>3474</v>
      </c>
      <c r="N303" s="2" t="s">
        <v>2459</v>
      </c>
      <c r="O303" s="2" t="s">
        <v>1591</v>
      </c>
      <c r="P303" s="2" t="s">
        <v>141</v>
      </c>
    </row>
    <row r="304" spans="1:16" ht="22.5">
      <c r="A304" s="2">
        <v>10421</v>
      </c>
      <c r="B304" s="2" t="s">
        <v>1108</v>
      </c>
      <c r="C304" s="2" t="s">
        <v>1108</v>
      </c>
      <c r="D304" s="3" t="s">
        <v>1114</v>
      </c>
      <c r="E304" s="2" t="s">
        <v>1115</v>
      </c>
      <c r="F304" s="2" t="s">
        <v>939</v>
      </c>
      <c r="G304" s="2" t="s">
        <v>3477</v>
      </c>
      <c r="H304" s="3" t="s">
        <v>1116</v>
      </c>
      <c r="I304" s="5">
        <v>7873990</v>
      </c>
      <c r="J304" s="5">
        <f>I304*1.48</f>
        <v>11653505.2</v>
      </c>
      <c r="K304" s="2" t="s">
        <v>30</v>
      </c>
      <c r="L304" s="2" t="s">
        <v>141</v>
      </c>
      <c r="M304" s="2" t="s">
        <v>3497</v>
      </c>
      <c r="N304" s="2" t="s">
        <v>2459</v>
      </c>
      <c r="O304" s="2" t="s">
        <v>1591</v>
      </c>
      <c r="P304" s="2"/>
    </row>
    <row r="305" spans="1:16" ht="22.5">
      <c r="A305" s="2">
        <v>10422</v>
      </c>
      <c r="B305" s="2" t="s">
        <v>1108</v>
      </c>
      <c r="C305" s="2" t="s">
        <v>1108</v>
      </c>
      <c r="D305" s="3" t="s">
        <v>1350</v>
      </c>
      <c r="E305" s="2" t="s">
        <v>1351</v>
      </c>
      <c r="F305" s="2" t="s">
        <v>1352</v>
      </c>
      <c r="G305" s="2" t="s">
        <v>3486</v>
      </c>
      <c r="H305" s="3" t="s">
        <v>1353</v>
      </c>
      <c r="I305" s="5">
        <v>3945711</v>
      </c>
      <c r="J305" s="5">
        <f>I305*2.772</f>
        <v>10937510.891999999</v>
      </c>
      <c r="K305" s="2" t="s">
        <v>154</v>
      </c>
      <c r="L305" s="2"/>
      <c r="M305" s="2" t="s">
        <v>3488</v>
      </c>
      <c r="N305" s="2" t="s">
        <v>2458</v>
      </c>
      <c r="O305" s="2" t="s">
        <v>1591</v>
      </c>
      <c r="P305" s="2"/>
    </row>
    <row r="306" spans="1:16" ht="22.5">
      <c r="A306" s="2">
        <v>10423</v>
      </c>
      <c r="B306" s="2" t="s">
        <v>1108</v>
      </c>
      <c r="C306" s="2" t="s">
        <v>1108</v>
      </c>
      <c r="D306" s="3" t="s">
        <v>1117</v>
      </c>
      <c r="E306" s="2" t="s">
        <v>1118</v>
      </c>
      <c r="F306" s="2" t="s">
        <v>1119</v>
      </c>
      <c r="G306" s="2" t="s">
        <v>3480</v>
      </c>
      <c r="H306" s="3" t="s">
        <v>1120</v>
      </c>
      <c r="I306" s="5">
        <v>1100000</v>
      </c>
      <c r="J306" s="5">
        <f>I306*1.125</f>
        <v>1237500</v>
      </c>
      <c r="K306" s="2" t="s">
        <v>12</v>
      </c>
      <c r="L306" s="2" t="s">
        <v>141</v>
      </c>
      <c r="M306" s="2" t="s">
        <v>3479</v>
      </c>
      <c r="N306" s="2" t="s">
        <v>2459</v>
      </c>
      <c r="O306" s="2" t="s">
        <v>1591</v>
      </c>
      <c r="P306" s="2"/>
    </row>
    <row r="307" spans="1:16" ht="22.5">
      <c r="A307" s="2">
        <v>10424</v>
      </c>
      <c r="B307" s="2" t="s">
        <v>1108</v>
      </c>
      <c r="C307" s="2" t="s">
        <v>1108</v>
      </c>
      <c r="D307" s="3" t="s">
        <v>1121</v>
      </c>
      <c r="E307" s="2" t="s">
        <v>538</v>
      </c>
      <c r="F307" s="2" t="s">
        <v>1122</v>
      </c>
      <c r="G307" s="2" t="s">
        <v>3480</v>
      </c>
      <c r="H307" s="3" t="s">
        <v>1123</v>
      </c>
      <c r="I307" s="5">
        <v>8347988</v>
      </c>
      <c r="J307" s="5">
        <f>I307*2.026</f>
        <v>16913023.687999997</v>
      </c>
      <c r="K307" s="2" t="s">
        <v>42</v>
      </c>
      <c r="L307" s="2" t="s">
        <v>141</v>
      </c>
      <c r="M307" s="2" t="s">
        <v>3479</v>
      </c>
      <c r="N307" s="2" t="s">
        <v>2459</v>
      </c>
      <c r="O307" s="2" t="s">
        <v>1591</v>
      </c>
      <c r="P307" s="2"/>
    </row>
    <row r="308" spans="1:16" ht="22.5">
      <c r="A308" s="2">
        <v>10425</v>
      </c>
      <c r="B308" s="2" t="s">
        <v>1108</v>
      </c>
      <c r="C308" s="2" t="s">
        <v>1108</v>
      </c>
      <c r="D308" s="3" t="s">
        <v>1124</v>
      </c>
      <c r="E308" s="2" t="s">
        <v>1113</v>
      </c>
      <c r="F308" s="2" t="s">
        <v>1125</v>
      </c>
      <c r="G308" s="2" t="s">
        <v>3480</v>
      </c>
      <c r="H308" s="3" t="s">
        <v>1126</v>
      </c>
      <c r="I308" s="5">
        <v>4466312</v>
      </c>
      <c r="J308" s="5">
        <f>I308*1.48</f>
        <v>6610141.76</v>
      </c>
      <c r="K308" s="2" t="s">
        <v>30</v>
      </c>
      <c r="L308" s="2" t="s">
        <v>141</v>
      </c>
      <c r="M308" s="2" t="s">
        <v>3488</v>
      </c>
      <c r="N308" s="2" t="s">
        <v>2459</v>
      </c>
      <c r="O308" s="2" t="s">
        <v>1591</v>
      </c>
      <c r="P308" s="2"/>
    </row>
    <row r="309" spans="1:16" ht="22.5">
      <c r="A309" s="2">
        <v>10427</v>
      </c>
      <c r="B309" s="2" t="s">
        <v>1108</v>
      </c>
      <c r="C309" s="2" t="s">
        <v>1108</v>
      </c>
      <c r="D309" s="3" t="s">
        <v>1127</v>
      </c>
      <c r="E309" s="2" t="s">
        <v>1128</v>
      </c>
      <c r="F309" s="2" t="s">
        <v>1129</v>
      </c>
      <c r="G309" s="2" t="s">
        <v>3475</v>
      </c>
      <c r="H309" s="3" t="s">
        <v>1130</v>
      </c>
      <c r="I309" s="5">
        <v>29265570</v>
      </c>
      <c r="J309" s="5">
        <f>I309*1.48</f>
        <v>43313043.6</v>
      </c>
      <c r="K309" s="2" t="s">
        <v>30</v>
      </c>
      <c r="L309" s="2" t="s">
        <v>141</v>
      </c>
      <c r="M309" s="2" t="s">
        <v>3499</v>
      </c>
      <c r="N309" s="2" t="s">
        <v>2459</v>
      </c>
      <c r="O309" s="2" t="s">
        <v>1591</v>
      </c>
      <c r="P309" s="2" t="s">
        <v>141</v>
      </c>
    </row>
    <row r="310" spans="1:16" ht="22.5">
      <c r="A310" s="2">
        <v>10429</v>
      </c>
      <c r="B310" s="2" t="s">
        <v>1108</v>
      </c>
      <c r="C310" s="2" t="s">
        <v>1108</v>
      </c>
      <c r="D310" s="3" t="s">
        <v>1131</v>
      </c>
      <c r="E310" s="2" t="s">
        <v>1119</v>
      </c>
      <c r="F310" s="2" t="s">
        <v>1132</v>
      </c>
      <c r="G310" s="2" t="s">
        <v>3475</v>
      </c>
      <c r="H310" s="3" t="s">
        <v>1133</v>
      </c>
      <c r="I310" s="5">
        <v>14645408</v>
      </c>
      <c r="J310" s="5">
        <f>I310*1.48</f>
        <v>21675203.84</v>
      </c>
      <c r="K310" s="2" t="s">
        <v>30</v>
      </c>
      <c r="L310" s="2" t="s">
        <v>141</v>
      </c>
      <c r="M310" s="2" t="s">
        <v>3479</v>
      </c>
      <c r="N310" s="2" t="s">
        <v>2458</v>
      </c>
      <c r="O310" s="2" t="s">
        <v>1591</v>
      </c>
      <c r="P310" s="2" t="s">
        <v>141</v>
      </c>
    </row>
    <row r="311" spans="1:16" ht="22.5">
      <c r="A311" s="2">
        <v>10430</v>
      </c>
      <c r="B311" s="2" t="s">
        <v>1108</v>
      </c>
      <c r="C311" s="2" t="s">
        <v>1108</v>
      </c>
      <c r="D311" s="3" t="s">
        <v>1134</v>
      </c>
      <c r="E311" s="2" t="s">
        <v>1135</v>
      </c>
      <c r="F311" s="2" t="s">
        <v>1125</v>
      </c>
      <c r="G311" s="2" t="s">
        <v>3475</v>
      </c>
      <c r="H311" s="3" t="s">
        <v>1136</v>
      </c>
      <c r="I311" s="5">
        <v>9000000</v>
      </c>
      <c r="J311" s="5">
        <f>I311*1.48</f>
        <v>13320000</v>
      </c>
      <c r="K311" s="2" t="s">
        <v>30</v>
      </c>
      <c r="L311" s="2" t="s">
        <v>141</v>
      </c>
      <c r="M311" s="2" t="s">
        <v>3500</v>
      </c>
      <c r="N311" s="2" t="s">
        <v>2459</v>
      </c>
      <c r="O311" s="2" t="s">
        <v>1591</v>
      </c>
      <c r="P311" s="2"/>
    </row>
    <row r="312" spans="1:16" ht="56.25">
      <c r="A312" s="2">
        <v>10431</v>
      </c>
      <c r="B312" s="2" t="s">
        <v>1108</v>
      </c>
      <c r="C312" s="2" t="s">
        <v>1108</v>
      </c>
      <c r="D312" s="3" t="s">
        <v>1137</v>
      </c>
      <c r="E312" s="2" t="s">
        <v>1138</v>
      </c>
      <c r="F312" s="2" t="s">
        <v>1139</v>
      </c>
      <c r="G312" s="2" t="s">
        <v>3477</v>
      </c>
      <c r="H312" s="3" t="s">
        <v>3236</v>
      </c>
      <c r="I312" s="5">
        <v>19646521</v>
      </c>
      <c r="J312" s="5">
        <f>I312*1.48</f>
        <v>29076851.08</v>
      </c>
      <c r="K312" s="2" t="s">
        <v>30</v>
      </c>
      <c r="L312" s="2" t="s">
        <v>141</v>
      </c>
      <c r="M312" s="2" t="s">
        <v>3488</v>
      </c>
      <c r="N312" s="2" t="s">
        <v>2459</v>
      </c>
      <c r="O312" s="2" t="s">
        <v>1591</v>
      </c>
      <c r="P312" s="2" t="s">
        <v>141</v>
      </c>
    </row>
    <row r="313" spans="1:16" ht="22.5">
      <c r="A313" s="2">
        <v>10432</v>
      </c>
      <c r="B313" s="2" t="s">
        <v>1108</v>
      </c>
      <c r="C313" s="2" t="s">
        <v>1108</v>
      </c>
      <c r="D313" s="3" t="s">
        <v>1350</v>
      </c>
      <c r="E313" s="2" t="s">
        <v>1354</v>
      </c>
      <c r="F313" s="2" t="s">
        <v>1155</v>
      </c>
      <c r="G313" s="2" t="s">
        <v>3477</v>
      </c>
      <c r="H313" s="3" t="s">
        <v>1188</v>
      </c>
      <c r="I313" s="5">
        <v>12162471</v>
      </c>
      <c r="J313" s="5">
        <f>I313*1.125</f>
        <v>13682779.875</v>
      </c>
      <c r="K313" s="2" t="s">
        <v>12</v>
      </c>
      <c r="L313" s="2"/>
      <c r="M313" s="2" t="s">
        <v>3479</v>
      </c>
      <c r="N313" s="2" t="s">
        <v>2458</v>
      </c>
      <c r="O313" s="2" t="s">
        <v>1591</v>
      </c>
      <c r="P313" s="2"/>
    </row>
    <row r="314" spans="1:16" ht="22.5">
      <c r="A314" s="2">
        <v>10433</v>
      </c>
      <c r="B314" s="2" t="s">
        <v>1108</v>
      </c>
      <c r="C314" s="2" t="s">
        <v>1108</v>
      </c>
      <c r="D314" s="3" t="s">
        <v>1350</v>
      </c>
      <c r="E314" s="2" t="s">
        <v>1355</v>
      </c>
      <c r="F314" s="2" t="s">
        <v>1119</v>
      </c>
      <c r="G314" s="2" t="s">
        <v>3477</v>
      </c>
      <c r="H314" s="3" t="s">
        <v>1188</v>
      </c>
      <c r="I314" s="5">
        <v>10331749</v>
      </c>
      <c r="J314" s="5">
        <f>I314*1.48</f>
        <v>15290988.52</v>
      </c>
      <c r="K314" s="2" t="s">
        <v>30</v>
      </c>
      <c r="L314" s="2"/>
      <c r="M314" s="2" t="s">
        <v>3479</v>
      </c>
      <c r="N314" s="2" t="s">
        <v>2459</v>
      </c>
      <c r="O314" s="2" t="s">
        <v>1591</v>
      </c>
      <c r="P314" s="2"/>
    </row>
    <row r="315" spans="1:16" ht="45">
      <c r="A315" s="2">
        <v>10434</v>
      </c>
      <c r="B315" s="2" t="s">
        <v>1108</v>
      </c>
      <c r="C315" s="2" t="s">
        <v>1108</v>
      </c>
      <c r="D315" s="3" t="s">
        <v>1140</v>
      </c>
      <c r="E315" s="2" t="s">
        <v>1141</v>
      </c>
      <c r="F315" s="2" t="s">
        <v>1142</v>
      </c>
      <c r="G315" s="2" t="s">
        <v>3569</v>
      </c>
      <c r="H315" s="3" t="s">
        <v>1143</v>
      </c>
      <c r="I315" s="5">
        <v>32545601</v>
      </c>
      <c r="J315" s="5">
        <f>I315*1.48</f>
        <v>48167489.48</v>
      </c>
      <c r="K315" s="2" t="s">
        <v>30</v>
      </c>
      <c r="L315" s="2" t="s">
        <v>141</v>
      </c>
      <c r="M315" s="2" t="s">
        <v>3479</v>
      </c>
      <c r="N315" s="2" t="s">
        <v>2459</v>
      </c>
      <c r="O315" s="2" t="s">
        <v>1591</v>
      </c>
      <c r="P315" s="2"/>
    </row>
    <row r="316" spans="1:16" ht="22.5">
      <c r="A316" s="2">
        <v>10436</v>
      </c>
      <c r="B316" s="2" t="s">
        <v>1108</v>
      </c>
      <c r="C316" s="2" t="s">
        <v>1108</v>
      </c>
      <c r="D316" s="3" t="s">
        <v>1144</v>
      </c>
      <c r="E316" s="2" t="s">
        <v>1145</v>
      </c>
      <c r="F316" s="2" t="s">
        <v>1142</v>
      </c>
      <c r="G316" s="2" t="s">
        <v>190</v>
      </c>
      <c r="H316" s="3" t="s">
        <v>1146</v>
      </c>
      <c r="I316" s="5">
        <v>2500000</v>
      </c>
      <c r="J316" s="5">
        <f>I316*1.125</f>
        <v>2812500</v>
      </c>
      <c r="K316" s="2" t="s">
        <v>12</v>
      </c>
      <c r="L316" s="2" t="s">
        <v>141</v>
      </c>
      <c r="M316" s="2" t="s">
        <v>3479</v>
      </c>
      <c r="N316" s="2" t="s">
        <v>2458</v>
      </c>
      <c r="O316" s="2" t="s">
        <v>1591</v>
      </c>
      <c r="P316" s="2"/>
    </row>
    <row r="317" spans="1:16" ht="22.5">
      <c r="A317" s="2">
        <v>10437</v>
      </c>
      <c r="B317" s="2" t="s">
        <v>1108</v>
      </c>
      <c r="C317" s="2" t="s">
        <v>1108</v>
      </c>
      <c r="D317" s="3" t="s">
        <v>1147</v>
      </c>
      <c r="E317" s="2" t="s">
        <v>1148</v>
      </c>
      <c r="F317" s="2" t="s">
        <v>1149</v>
      </c>
      <c r="G317" s="2" t="s">
        <v>190</v>
      </c>
      <c r="H317" s="3" t="s">
        <v>1150</v>
      </c>
      <c r="I317" s="5">
        <v>4608799</v>
      </c>
      <c r="J317" s="5">
        <f>I317*1.48</f>
        <v>6821022.52</v>
      </c>
      <c r="K317" s="2" t="s">
        <v>30</v>
      </c>
      <c r="L317" s="2" t="s">
        <v>141</v>
      </c>
      <c r="M317" s="2" t="s">
        <v>3497</v>
      </c>
      <c r="N317" s="2" t="s">
        <v>2458</v>
      </c>
      <c r="O317" s="2" t="s">
        <v>1591</v>
      </c>
      <c r="P317" s="2" t="s">
        <v>141</v>
      </c>
    </row>
    <row r="318" spans="1:16" ht="22.5">
      <c r="A318" s="2">
        <v>10438</v>
      </c>
      <c r="B318" s="2" t="s">
        <v>1108</v>
      </c>
      <c r="C318" s="2" t="s">
        <v>1108</v>
      </c>
      <c r="D318" s="3" t="s">
        <v>1151</v>
      </c>
      <c r="E318" s="2" t="s">
        <v>1152</v>
      </c>
      <c r="F318" s="2" t="s">
        <v>170</v>
      </c>
      <c r="G318" s="2" t="s">
        <v>190</v>
      </c>
      <c r="H318" s="3" t="s">
        <v>1153</v>
      </c>
      <c r="I318" s="5">
        <v>271562</v>
      </c>
      <c r="J318" s="5">
        <f>I318*1.48</f>
        <v>401911.76</v>
      </c>
      <c r="K318" s="2" t="s">
        <v>30</v>
      </c>
      <c r="L318" s="2" t="s">
        <v>141</v>
      </c>
      <c r="M318" s="2" t="s">
        <v>3497</v>
      </c>
      <c r="N318" s="2" t="s">
        <v>2458</v>
      </c>
      <c r="O318" s="2" t="s">
        <v>1591</v>
      </c>
      <c r="P318" s="2" t="s">
        <v>141</v>
      </c>
    </row>
    <row r="319" spans="1:16" ht="22.5">
      <c r="A319" s="2">
        <v>10440</v>
      </c>
      <c r="B319" s="2" t="s">
        <v>1108</v>
      </c>
      <c r="C319" s="2" t="s">
        <v>1108</v>
      </c>
      <c r="D319" s="3" t="s">
        <v>1154</v>
      </c>
      <c r="E319" s="2" t="s">
        <v>1155</v>
      </c>
      <c r="F319" s="2" t="s">
        <v>1156</v>
      </c>
      <c r="G319" s="2" t="s">
        <v>3475</v>
      </c>
      <c r="H319" s="3" t="s">
        <v>1157</v>
      </c>
      <c r="I319" s="5">
        <v>4939693</v>
      </c>
      <c r="J319" s="5">
        <f>I319*1.48</f>
        <v>7310745.64</v>
      </c>
      <c r="K319" s="2" t="s">
        <v>30</v>
      </c>
      <c r="L319" s="2" t="s">
        <v>141</v>
      </c>
      <c r="M319" s="2" t="s">
        <v>3474</v>
      </c>
      <c r="N319" s="2" t="s">
        <v>2458</v>
      </c>
      <c r="O319" s="2" t="s">
        <v>1591</v>
      </c>
      <c r="P319" s="2"/>
    </row>
    <row r="320" spans="1:16" ht="22.5">
      <c r="A320" s="2">
        <v>10441</v>
      </c>
      <c r="B320" s="2" t="s">
        <v>1108</v>
      </c>
      <c r="C320" s="2" t="s">
        <v>1108</v>
      </c>
      <c r="D320" s="3" t="s">
        <v>1158</v>
      </c>
      <c r="E320" s="2" t="s">
        <v>1159</v>
      </c>
      <c r="F320" s="2"/>
      <c r="G320" s="2" t="s">
        <v>170</v>
      </c>
      <c r="H320" s="3" t="s">
        <v>1160</v>
      </c>
      <c r="I320" s="5">
        <v>584820</v>
      </c>
      <c r="J320" s="5">
        <f>I320*1.48</f>
        <v>865533.6</v>
      </c>
      <c r="K320" s="2" t="s">
        <v>30</v>
      </c>
      <c r="L320" s="2" t="s">
        <v>141</v>
      </c>
      <c r="M320" s="2" t="s">
        <v>3479</v>
      </c>
      <c r="N320" s="2" t="s">
        <v>2458</v>
      </c>
      <c r="O320" s="2" t="s">
        <v>1591</v>
      </c>
      <c r="P320" s="2"/>
    </row>
    <row r="321" spans="1:16" ht="22.5">
      <c r="A321" s="2">
        <v>10442</v>
      </c>
      <c r="B321" s="2" t="s">
        <v>1108</v>
      </c>
      <c r="C321" s="2" t="s">
        <v>1108</v>
      </c>
      <c r="D321" s="3" t="s">
        <v>1161</v>
      </c>
      <c r="E321" s="2" t="s">
        <v>1162</v>
      </c>
      <c r="F321" s="2"/>
      <c r="G321" s="2" t="s">
        <v>170</v>
      </c>
      <c r="H321" s="3" t="s">
        <v>1163</v>
      </c>
      <c r="I321" s="5">
        <v>6227280</v>
      </c>
      <c r="J321" s="5">
        <f>I321*1.48</f>
        <v>9216374.4</v>
      </c>
      <c r="K321" s="2" t="s">
        <v>30</v>
      </c>
      <c r="L321" s="2" t="s">
        <v>141</v>
      </c>
      <c r="M321" s="2" t="s">
        <v>3479</v>
      </c>
      <c r="N321" s="2" t="s">
        <v>2460</v>
      </c>
      <c r="O321" s="2" t="s">
        <v>1591</v>
      </c>
      <c r="P321" s="2"/>
    </row>
    <row r="322" spans="1:16" ht="22.5">
      <c r="A322" s="2">
        <v>10443</v>
      </c>
      <c r="B322" s="2" t="s">
        <v>1108</v>
      </c>
      <c r="C322" s="2" t="s">
        <v>1108</v>
      </c>
      <c r="D322" s="3" t="s">
        <v>1164</v>
      </c>
      <c r="E322" s="2" t="s">
        <v>1165</v>
      </c>
      <c r="F322" s="2" t="s">
        <v>1166</v>
      </c>
      <c r="G322" s="2" t="s">
        <v>3477</v>
      </c>
      <c r="H322" s="3" t="s">
        <v>1167</v>
      </c>
      <c r="I322" s="5">
        <v>10000000</v>
      </c>
      <c r="J322" s="5">
        <f>I322*1.125</f>
        <v>11250000</v>
      </c>
      <c r="K322" s="2" t="s">
        <v>12</v>
      </c>
      <c r="L322" s="2" t="s">
        <v>141</v>
      </c>
      <c r="M322" s="2" t="s">
        <v>3500</v>
      </c>
      <c r="N322" s="2" t="s">
        <v>2459</v>
      </c>
      <c r="O322" s="2" t="s">
        <v>1591</v>
      </c>
      <c r="P322" s="2"/>
    </row>
    <row r="323" spans="1:16" ht="22.5">
      <c r="A323" s="2">
        <v>10444</v>
      </c>
      <c r="B323" s="2" t="s">
        <v>1108</v>
      </c>
      <c r="C323" s="2" t="s">
        <v>1108</v>
      </c>
      <c r="D323" s="3" t="s">
        <v>1168</v>
      </c>
      <c r="E323" s="2" t="s">
        <v>1169</v>
      </c>
      <c r="F323" s="2" t="s">
        <v>1170</v>
      </c>
      <c r="G323" s="2" t="s">
        <v>3477</v>
      </c>
      <c r="H323" s="3" t="s">
        <v>1171</v>
      </c>
      <c r="I323" s="5">
        <v>1797270</v>
      </c>
      <c r="J323" s="5">
        <f>I323*2.772</f>
        <v>4982032.4399999995</v>
      </c>
      <c r="K323" s="2" t="s">
        <v>170</v>
      </c>
      <c r="L323" s="2"/>
      <c r="M323" s="2" t="s">
        <v>3474</v>
      </c>
      <c r="N323" s="2" t="s">
        <v>2459</v>
      </c>
      <c r="O323" s="2" t="s">
        <v>1591</v>
      </c>
      <c r="P323" s="2"/>
    </row>
    <row r="324" spans="1:16" ht="22.5">
      <c r="A324" s="2">
        <v>10445</v>
      </c>
      <c r="B324" s="2" t="s">
        <v>1108</v>
      </c>
      <c r="C324" s="2" t="s">
        <v>1108</v>
      </c>
      <c r="D324" s="3" t="s">
        <v>1172</v>
      </c>
      <c r="E324" s="2" t="s">
        <v>1173</v>
      </c>
      <c r="F324" s="2"/>
      <c r="G324" s="2" t="s">
        <v>3477</v>
      </c>
      <c r="H324" s="3" t="s">
        <v>1174</v>
      </c>
      <c r="I324" s="5">
        <v>1041867</v>
      </c>
      <c r="J324" s="5">
        <f>I324*1.48</f>
        <v>1541963.16</v>
      </c>
      <c r="K324" s="2" t="s">
        <v>30</v>
      </c>
      <c r="L324" s="2" t="s">
        <v>141</v>
      </c>
      <c r="M324" s="2" t="s">
        <v>3474</v>
      </c>
      <c r="N324" s="2" t="s">
        <v>146</v>
      </c>
      <c r="O324" s="2" t="s">
        <v>1591</v>
      </c>
      <c r="P324" s="2"/>
    </row>
    <row r="325" spans="1:16" ht="33.75">
      <c r="A325" s="2">
        <v>10446</v>
      </c>
      <c r="B325" s="2" t="s">
        <v>1108</v>
      </c>
      <c r="C325" s="2" t="s">
        <v>1108</v>
      </c>
      <c r="D325" s="3" t="s">
        <v>1175</v>
      </c>
      <c r="E325" s="2" t="s">
        <v>1176</v>
      </c>
      <c r="F325" s="2"/>
      <c r="G325" s="2" t="s">
        <v>3477</v>
      </c>
      <c r="H325" s="3" t="s">
        <v>1174</v>
      </c>
      <c r="I325" s="5">
        <v>831210</v>
      </c>
      <c r="J325" s="5">
        <f>I325*1.48</f>
        <v>1230190.8</v>
      </c>
      <c r="K325" s="2" t="s">
        <v>30</v>
      </c>
      <c r="L325" s="2" t="s">
        <v>141</v>
      </c>
      <c r="M325" s="2" t="s">
        <v>3474</v>
      </c>
      <c r="N325" s="2" t="s">
        <v>146</v>
      </c>
      <c r="O325" s="2" t="s">
        <v>1591</v>
      </c>
      <c r="P325" s="2"/>
    </row>
    <row r="326" spans="1:16" ht="22.5">
      <c r="A326" s="2">
        <v>10447</v>
      </c>
      <c r="B326" s="2" t="s">
        <v>1108</v>
      </c>
      <c r="C326" s="2" t="s">
        <v>1108</v>
      </c>
      <c r="D326" s="3" t="s">
        <v>1177</v>
      </c>
      <c r="E326" s="2" t="s">
        <v>1178</v>
      </c>
      <c r="F326" s="2" t="s">
        <v>1148</v>
      </c>
      <c r="G326" s="2" t="s">
        <v>3475</v>
      </c>
      <c r="H326" s="3" t="s">
        <v>1179</v>
      </c>
      <c r="I326" s="5">
        <v>7915303</v>
      </c>
      <c r="J326" s="5">
        <f>I326*1.48</f>
        <v>11714648.44</v>
      </c>
      <c r="K326" s="2" t="s">
        <v>30</v>
      </c>
      <c r="L326" s="2" t="s">
        <v>141</v>
      </c>
      <c r="M326" s="2" t="s">
        <v>3499</v>
      </c>
      <c r="N326" s="2" t="s">
        <v>2459</v>
      </c>
      <c r="O326" s="2" t="s">
        <v>1591</v>
      </c>
      <c r="P326" s="2"/>
    </row>
    <row r="327" spans="1:16" ht="22.5">
      <c r="A327" s="2">
        <v>10448</v>
      </c>
      <c r="B327" s="2" t="s">
        <v>1108</v>
      </c>
      <c r="C327" s="2" t="s">
        <v>1108</v>
      </c>
      <c r="D327" s="3" t="s">
        <v>1356</v>
      </c>
      <c r="E327" s="2" t="s">
        <v>1178</v>
      </c>
      <c r="F327" s="2" t="s">
        <v>1148</v>
      </c>
      <c r="G327" s="2" t="s">
        <v>3486</v>
      </c>
      <c r="H327" s="3" t="s">
        <v>1357</v>
      </c>
      <c r="I327" s="5">
        <v>24302809</v>
      </c>
      <c r="J327" s="5">
        <f>I327*2.026</f>
        <v>49237491.033999994</v>
      </c>
      <c r="K327" s="2" t="s">
        <v>42</v>
      </c>
      <c r="L327" s="2"/>
      <c r="M327" s="2" t="s">
        <v>3500</v>
      </c>
      <c r="N327" s="2" t="s">
        <v>2459</v>
      </c>
      <c r="O327" s="2" t="s">
        <v>1591</v>
      </c>
      <c r="P327" s="2"/>
    </row>
    <row r="328" spans="1:16" ht="22.5">
      <c r="A328" s="2">
        <v>10449</v>
      </c>
      <c r="B328" s="2" t="s">
        <v>1108</v>
      </c>
      <c r="C328" s="2" t="s">
        <v>1108</v>
      </c>
      <c r="D328" s="3" t="s">
        <v>1180</v>
      </c>
      <c r="E328" s="2" t="s">
        <v>1148</v>
      </c>
      <c r="F328" s="2" t="s">
        <v>1181</v>
      </c>
      <c r="G328" s="2" t="s">
        <v>3486</v>
      </c>
      <c r="H328" s="3" t="s">
        <v>1182</v>
      </c>
      <c r="I328" s="5">
        <v>8335400</v>
      </c>
      <c r="J328" s="5">
        <f>I328*2.026</f>
        <v>16887520.4</v>
      </c>
      <c r="K328" s="2" t="s">
        <v>42</v>
      </c>
      <c r="L328" s="2" t="s">
        <v>141</v>
      </c>
      <c r="M328" s="2" t="s">
        <v>3500</v>
      </c>
      <c r="N328" s="2" t="s">
        <v>2459</v>
      </c>
      <c r="O328" s="2" t="s">
        <v>1591</v>
      </c>
      <c r="P328" s="2"/>
    </row>
    <row r="329" spans="1:16" ht="22.5">
      <c r="A329" s="2">
        <v>10450</v>
      </c>
      <c r="B329" s="2" t="s">
        <v>1108</v>
      </c>
      <c r="C329" s="2" t="s">
        <v>1108</v>
      </c>
      <c r="D329" s="3" t="s">
        <v>3237</v>
      </c>
      <c r="E329" s="2" t="s">
        <v>1183</v>
      </c>
      <c r="F329" s="2" t="s">
        <v>1184</v>
      </c>
      <c r="G329" s="2" t="s">
        <v>3486</v>
      </c>
      <c r="H329" s="3" t="s">
        <v>1185</v>
      </c>
      <c r="I329" s="5">
        <v>1375500</v>
      </c>
      <c r="J329" s="5">
        <f>I329*1.48</f>
        <v>2035740</v>
      </c>
      <c r="K329" s="2" t="s">
        <v>30</v>
      </c>
      <c r="L329" s="2" t="s">
        <v>141</v>
      </c>
      <c r="M329" s="2" t="s">
        <v>3500</v>
      </c>
      <c r="N329" s="2" t="s">
        <v>2459</v>
      </c>
      <c r="O329" s="2" t="s">
        <v>1591</v>
      </c>
      <c r="P329" s="2"/>
    </row>
    <row r="330" spans="1:16" ht="22.5">
      <c r="A330" s="2">
        <v>10454</v>
      </c>
      <c r="B330" s="2" t="s">
        <v>1108</v>
      </c>
      <c r="C330" s="2" t="s">
        <v>1108</v>
      </c>
      <c r="D330" s="3" t="s">
        <v>1186</v>
      </c>
      <c r="E330" s="2" t="s">
        <v>1178</v>
      </c>
      <c r="F330" s="2" t="s">
        <v>1187</v>
      </c>
      <c r="G330" s="2" t="s">
        <v>3477</v>
      </c>
      <c r="H330" s="3" t="s">
        <v>1188</v>
      </c>
      <c r="I330" s="5">
        <v>11440061</v>
      </c>
      <c r="J330" s="5">
        <f>I330*1.48</f>
        <v>16931290.28</v>
      </c>
      <c r="K330" s="2" t="s">
        <v>30</v>
      </c>
      <c r="L330" s="2" t="s">
        <v>141</v>
      </c>
      <c r="M330" s="2" t="s">
        <v>3497</v>
      </c>
      <c r="N330" s="2" t="s">
        <v>2459</v>
      </c>
      <c r="O330" s="2" t="s">
        <v>1591</v>
      </c>
      <c r="P330" s="2"/>
    </row>
    <row r="331" spans="1:16" ht="33.75">
      <c r="A331" s="2">
        <v>10455</v>
      </c>
      <c r="B331" s="2" t="s">
        <v>1108</v>
      </c>
      <c r="C331" s="2" t="s">
        <v>1108</v>
      </c>
      <c r="D331" s="3" t="s">
        <v>1189</v>
      </c>
      <c r="E331" s="2"/>
      <c r="F331" s="2"/>
      <c r="G331" s="2" t="s">
        <v>170</v>
      </c>
      <c r="H331" s="3" t="s">
        <v>1160</v>
      </c>
      <c r="I331" s="5">
        <v>8919615</v>
      </c>
      <c r="J331" s="5">
        <f>I331*1.48</f>
        <v>13201030.2</v>
      </c>
      <c r="K331" s="2" t="s">
        <v>30</v>
      </c>
      <c r="L331" s="2" t="s">
        <v>141</v>
      </c>
      <c r="M331" s="2" t="s">
        <v>3497</v>
      </c>
      <c r="N331" s="2" t="s">
        <v>2458</v>
      </c>
      <c r="O331" s="2" t="s">
        <v>1591</v>
      </c>
      <c r="P331" s="2"/>
    </row>
    <row r="332" spans="1:16" ht="22.5">
      <c r="A332" s="2">
        <v>10457</v>
      </c>
      <c r="B332" s="2" t="s">
        <v>1108</v>
      </c>
      <c r="C332" s="2" t="s">
        <v>1108</v>
      </c>
      <c r="D332" s="3" t="s">
        <v>1358</v>
      </c>
      <c r="E332" s="2" t="s">
        <v>1178</v>
      </c>
      <c r="F332" s="2" t="s">
        <v>1122</v>
      </c>
      <c r="G332" s="2" t="s">
        <v>3477</v>
      </c>
      <c r="H332" s="3" t="s">
        <v>1160</v>
      </c>
      <c r="I332" s="5">
        <v>102229</v>
      </c>
      <c r="J332" s="5">
        <f>I332*1.48</f>
        <v>151298.91999999998</v>
      </c>
      <c r="K332" s="2" t="s">
        <v>30</v>
      </c>
      <c r="L332" s="2"/>
      <c r="M332" s="2" t="s">
        <v>3500</v>
      </c>
      <c r="N332" s="2" t="s">
        <v>2458</v>
      </c>
      <c r="O332" s="2" t="s">
        <v>1591</v>
      </c>
      <c r="P332" s="2"/>
    </row>
    <row r="333" spans="1:16" ht="22.5">
      <c r="A333" s="2">
        <v>10458</v>
      </c>
      <c r="B333" s="2" t="s">
        <v>1108</v>
      </c>
      <c r="C333" s="2"/>
      <c r="D333" s="3" t="s">
        <v>1190</v>
      </c>
      <c r="E333" s="2" t="s">
        <v>1115</v>
      </c>
      <c r="F333" s="2" t="s">
        <v>1191</v>
      </c>
      <c r="G333" s="2" t="s">
        <v>3475</v>
      </c>
      <c r="H333" s="3" t="s">
        <v>1192</v>
      </c>
      <c r="I333" s="5">
        <v>8118008</v>
      </c>
      <c r="J333" s="5">
        <f>I333*2.026</f>
        <v>16447084.207999999</v>
      </c>
      <c r="K333" s="2" t="s">
        <v>42</v>
      </c>
      <c r="L333" s="2" t="s">
        <v>141</v>
      </c>
      <c r="M333" s="2" t="s">
        <v>3497</v>
      </c>
      <c r="N333" s="2" t="s">
        <v>2459</v>
      </c>
      <c r="O333" s="2" t="s">
        <v>1591</v>
      </c>
      <c r="P333" s="2"/>
    </row>
    <row r="334" spans="1:16" ht="45">
      <c r="A334" s="2">
        <v>10459</v>
      </c>
      <c r="B334" s="2" t="s">
        <v>1108</v>
      </c>
      <c r="C334" s="2" t="s">
        <v>1108</v>
      </c>
      <c r="D334" s="3" t="s">
        <v>1193</v>
      </c>
      <c r="E334" s="2" t="s">
        <v>1194</v>
      </c>
      <c r="F334" s="2"/>
      <c r="G334" s="2" t="s">
        <v>3477</v>
      </c>
      <c r="H334" s="3" t="s">
        <v>1160</v>
      </c>
      <c r="I334" s="5">
        <v>1192669</v>
      </c>
      <c r="J334" s="5">
        <f>I334*1.48</f>
        <v>1765150.1199999999</v>
      </c>
      <c r="K334" s="2" t="s">
        <v>30</v>
      </c>
      <c r="L334" s="2" t="s">
        <v>141</v>
      </c>
      <c r="M334" s="2" t="s">
        <v>3479</v>
      </c>
      <c r="N334" s="2" t="s">
        <v>2458</v>
      </c>
      <c r="O334" s="2" t="s">
        <v>1591</v>
      </c>
      <c r="P334" s="2"/>
    </row>
    <row r="335" spans="1:16" ht="45">
      <c r="A335" s="2">
        <v>10460</v>
      </c>
      <c r="B335" s="2" t="s">
        <v>1108</v>
      </c>
      <c r="C335" s="2" t="s">
        <v>1108</v>
      </c>
      <c r="D335" s="3" t="s">
        <v>1195</v>
      </c>
      <c r="E335" s="2" t="s">
        <v>1196</v>
      </c>
      <c r="F335" s="2" t="s">
        <v>1197</v>
      </c>
      <c r="G335" s="2" t="s">
        <v>3477</v>
      </c>
      <c r="H335" s="3" t="s">
        <v>1198</v>
      </c>
      <c r="I335" s="5">
        <v>27498638</v>
      </c>
      <c r="J335" s="5">
        <f>I335*2.772</f>
        <v>76226224.536</v>
      </c>
      <c r="K335" s="2" t="s">
        <v>154</v>
      </c>
      <c r="L335" s="2" t="s">
        <v>141</v>
      </c>
      <c r="M335" s="2" t="s">
        <v>3497</v>
      </c>
      <c r="N335" s="2" t="s">
        <v>2459</v>
      </c>
      <c r="O335" s="2" t="s">
        <v>1591</v>
      </c>
      <c r="P335" s="2" t="s">
        <v>141</v>
      </c>
    </row>
    <row r="336" spans="1:16" ht="22.5">
      <c r="A336" s="2">
        <v>10461</v>
      </c>
      <c r="B336" s="2" t="s">
        <v>1108</v>
      </c>
      <c r="C336" s="2" t="s">
        <v>1108</v>
      </c>
      <c r="D336" s="3" t="s">
        <v>1359</v>
      </c>
      <c r="E336" s="2" t="s">
        <v>1360</v>
      </c>
      <c r="F336" s="2" t="s">
        <v>1361</v>
      </c>
      <c r="G336" s="2" t="s">
        <v>3475</v>
      </c>
      <c r="H336" s="3" t="s">
        <v>1362</v>
      </c>
      <c r="I336" s="5">
        <v>3302775</v>
      </c>
      <c r="J336" s="5">
        <f>I336*1.48</f>
        <v>4888107</v>
      </c>
      <c r="K336" s="2" t="s">
        <v>42</v>
      </c>
      <c r="L336" s="2"/>
      <c r="M336" s="2" t="s">
        <v>3499</v>
      </c>
      <c r="N336" s="2" t="s">
        <v>2458</v>
      </c>
      <c r="O336" s="2" t="s">
        <v>1591</v>
      </c>
      <c r="P336" s="2" t="s">
        <v>141</v>
      </c>
    </row>
    <row r="337" spans="1:16" ht="22.5">
      <c r="A337" s="2">
        <v>10462</v>
      </c>
      <c r="B337" s="2" t="s">
        <v>1108</v>
      </c>
      <c r="C337" s="2" t="s">
        <v>1108</v>
      </c>
      <c r="D337" s="3" t="s">
        <v>1199</v>
      </c>
      <c r="E337" s="2" t="s">
        <v>1200</v>
      </c>
      <c r="F337" s="2" t="s">
        <v>1201</v>
      </c>
      <c r="G337" s="2" t="s">
        <v>3475</v>
      </c>
      <c r="H337" s="3" t="s">
        <v>1202</v>
      </c>
      <c r="I337" s="5">
        <v>13166455</v>
      </c>
      <c r="J337" s="5">
        <f>I337*2.026</f>
        <v>26675237.83</v>
      </c>
      <c r="K337" s="2" t="s">
        <v>42</v>
      </c>
      <c r="L337" s="2" t="s">
        <v>141</v>
      </c>
      <c r="M337" s="2" t="s">
        <v>3499</v>
      </c>
      <c r="N337" s="2" t="s">
        <v>2459</v>
      </c>
      <c r="O337" s="2" t="s">
        <v>1591</v>
      </c>
      <c r="P337" s="2" t="s">
        <v>141</v>
      </c>
    </row>
    <row r="338" spans="1:16" ht="22.5">
      <c r="A338" s="2">
        <v>10463</v>
      </c>
      <c r="B338" s="2" t="s">
        <v>1108</v>
      </c>
      <c r="C338" s="2" t="s">
        <v>1203</v>
      </c>
      <c r="D338" s="3" t="s">
        <v>1204</v>
      </c>
      <c r="E338" s="2" t="s">
        <v>1205</v>
      </c>
      <c r="F338" s="2" t="s">
        <v>1206</v>
      </c>
      <c r="G338" s="2" t="s">
        <v>3480</v>
      </c>
      <c r="H338" s="3" t="s">
        <v>1207</v>
      </c>
      <c r="I338" s="5">
        <v>15417627</v>
      </c>
      <c r="J338" s="5">
        <f>I338*2.772</f>
        <v>42737662.044</v>
      </c>
      <c r="K338" s="2" t="s">
        <v>154</v>
      </c>
      <c r="L338" s="2" t="s">
        <v>141</v>
      </c>
      <c r="M338" s="2" t="s">
        <v>3497</v>
      </c>
      <c r="N338" s="2" t="s">
        <v>2459</v>
      </c>
      <c r="O338" s="2" t="s">
        <v>1591</v>
      </c>
      <c r="P338" s="2"/>
    </row>
    <row r="339" spans="1:16" ht="22.5">
      <c r="A339" s="2">
        <v>10464</v>
      </c>
      <c r="B339" s="2" t="s">
        <v>1108</v>
      </c>
      <c r="C339" s="2" t="s">
        <v>170</v>
      </c>
      <c r="D339" s="3" t="s">
        <v>1208</v>
      </c>
      <c r="E339" s="2" t="s">
        <v>1209</v>
      </c>
      <c r="F339" s="2" t="s">
        <v>1206</v>
      </c>
      <c r="G339" s="2" t="s">
        <v>3480</v>
      </c>
      <c r="H339" s="3" t="s">
        <v>1210</v>
      </c>
      <c r="I339" s="5">
        <v>17987232</v>
      </c>
      <c r="J339" s="5">
        <f aca="true" t="shared" si="1" ref="J339:J345">I339*2.026</f>
        <v>36442132.032</v>
      </c>
      <c r="K339" s="2" t="s">
        <v>42</v>
      </c>
      <c r="L339" s="2" t="s">
        <v>141</v>
      </c>
      <c r="M339" s="2" t="s">
        <v>3497</v>
      </c>
      <c r="N339" s="2" t="s">
        <v>2459</v>
      </c>
      <c r="O339" s="2" t="s">
        <v>1591</v>
      </c>
      <c r="P339" s="2"/>
    </row>
    <row r="340" spans="1:16" ht="22.5">
      <c r="A340" s="2">
        <v>10465</v>
      </c>
      <c r="B340" s="2" t="s">
        <v>1108</v>
      </c>
      <c r="C340" s="2" t="s">
        <v>170</v>
      </c>
      <c r="D340" s="3" t="s">
        <v>1211</v>
      </c>
      <c r="E340" s="2" t="s">
        <v>1212</v>
      </c>
      <c r="F340" s="2" t="s">
        <v>1213</v>
      </c>
      <c r="G340" s="2" t="s">
        <v>3480</v>
      </c>
      <c r="H340" s="3" t="s">
        <v>1214</v>
      </c>
      <c r="I340" s="5">
        <v>11520364</v>
      </c>
      <c r="J340" s="5">
        <f t="shared" si="1"/>
        <v>23340257.463999998</v>
      </c>
      <c r="K340" s="2" t="s">
        <v>42</v>
      </c>
      <c r="L340" s="2" t="s">
        <v>141</v>
      </c>
      <c r="M340" s="2" t="s">
        <v>3497</v>
      </c>
      <c r="N340" s="2" t="s">
        <v>2459</v>
      </c>
      <c r="O340" s="2" t="s">
        <v>1591</v>
      </c>
      <c r="P340" s="2"/>
    </row>
    <row r="341" spans="1:16" ht="22.5">
      <c r="A341" s="2">
        <v>10466</v>
      </c>
      <c r="B341" s="2" t="s">
        <v>1108</v>
      </c>
      <c r="C341" s="2" t="s">
        <v>170</v>
      </c>
      <c r="D341" s="3" t="s">
        <v>1211</v>
      </c>
      <c r="E341" s="2" t="s">
        <v>1215</v>
      </c>
      <c r="F341" s="2" t="s">
        <v>1216</v>
      </c>
      <c r="G341" s="2" t="s">
        <v>3480</v>
      </c>
      <c r="H341" s="3" t="s">
        <v>1217</v>
      </c>
      <c r="I341" s="5">
        <v>7112978</v>
      </c>
      <c r="J341" s="5">
        <f t="shared" si="1"/>
        <v>14410893.428</v>
      </c>
      <c r="K341" s="2" t="s">
        <v>42</v>
      </c>
      <c r="L341" s="2" t="s">
        <v>141</v>
      </c>
      <c r="M341" s="2" t="s">
        <v>3497</v>
      </c>
      <c r="N341" s="2" t="s">
        <v>2459</v>
      </c>
      <c r="O341" s="2" t="s">
        <v>1591</v>
      </c>
      <c r="P341" s="2"/>
    </row>
    <row r="342" spans="1:16" ht="22.5">
      <c r="A342" s="2">
        <v>10468</v>
      </c>
      <c r="B342" s="2" t="s">
        <v>1108</v>
      </c>
      <c r="C342" s="2" t="s">
        <v>1108</v>
      </c>
      <c r="D342" s="3" t="s">
        <v>1218</v>
      </c>
      <c r="E342" s="2" t="s">
        <v>1219</v>
      </c>
      <c r="F342" s="2" t="s">
        <v>1220</v>
      </c>
      <c r="G342" s="2" t="s">
        <v>3480</v>
      </c>
      <c r="H342" s="3" t="s">
        <v>1214</v>
      </c>
      <c r="I342" s="5">
        <v>5430469</v>
      </c>
      <c r="J342" s="5">
        <f t="shared" si="1"/>
        <v>11002130.193999998</v>
      </c>
      <c r="K342" s="2" t="s">
        <v>42</v>
      </c>
      <c r="L342" s="2" t="s">
        <v>141</v>
      </c>
      <c r="M342" s="2" t="s">
        <v>3497</v>
      </c>
      <c r="N342" s="2" t="s">
        <v>2459</v>
      </c>
      <c r="O342" s="2" t="s">
        <v>1591</v>
      </c>
      <c r="P342" s="2"/>
    </row>
    <row r="343" spans="1:16" ht="22.5">
      <c r="A343" s="2">
        <v>10469</v>
      </c>
      <c r="B343" s="2" t="s">
        <v>1108</v>
      </c>
      <c r="C343" s="2" t="s">
        <v>170</v>
      </c>
      <c r="D343" s="3" t="s">
        <v>1221</v>
      </c>
      <c r="E343" s="2" t="s">
        <v>1213</v>
      </c>
      <c r="F343" s="2"/>
      <c r="G343" s="2" t="s">
        <v>3475</v>
      </c>
      <c r="H343" s="3" t="s">
        <v>1222</v>
      </c>
      <c r="I343" s="5">
        <v>2642220</v>
      </c>
      <c r="J343" s="5">
        <f t="shared" si="1"/>
        <v>5353137.72</v>
      </c>
      <c r="K343" s="2" t="s">
        <v>42</v>
      </c>
      <c r="L343" s="2" t="s">
        <v>141</v>
      </c>
      <c r="M343" s="2" t="s">
        <v>3474</v>
      </c>
      <c r="N343" s="2" t="s">
        <v>2459</v>
      </c>
      <c r="O343" s="2" t="s">
        <v>1591</v>
      </c>
      <c r="P343" s="2"/>
    </row>
    <row r="344" spans="1:16" ht="22.5">
      <c r="A344" s="2">
        <v>10471</v>
      </c>
      <c r="B344" s="2" t="s">
        <v>1108</v>
      </c>
      <c r="C344" s="2" t="s">
        <v>170</v>
      </c>
      <c r="D344" s="3" t="s">
        <v>1223</v>
      </c>
      <c r="E344" s="2" t="s">
        <v>1224</v>
      </c>
      <c r="F344" s="2" t="s">
        <v>1225</v>
      </c>
      <c r="G344" s="2" t="s">
        <v>3524</v>
      </c>
      <c r="H344" s="3" t="s">
        <v>1226</v>
      </c>
      <c r="I344" s="5">
        <v>12268899</v>
      </c>
      <c r="J344" s="5">
        <f t="shared" si="1"/>
        <v>24856789.373999998</v>
      </c>
      <c r="K344" s="2" t="s">
        <v>42</v>
      </c>
      <c r="L344" s="2" t="s">
        <v>141</v>
      </c>
      <c r="M344" s="2" t="s">
        <v>3497</v>
      </c>
      <c r="N344" s="2" t="s">
        <v>2459</v>
      </c>
      <c r="O344" s="2" t="s">
        <v>1591</v>
      </c>
      <c r="P344" s="2" t="s">
        <v>141</v>
      </c>
    </row>
    <row r="345" spans="1:16" ht="22.5">
      <c r="A345" s="2">
        <v>10472</v>
      </c>
      <c r="B345" s="2" t="s">
        <v>1108</v>
      </c>
      <c r="C345" s="2" t="s">
        <v>1108</v>
      </c>
      <c r="D345" s="3" t="s">
        <v>1227</v>
      </c>
      <c r="E345" s="2"/>
      <c r="F345" s="2"/>
      <c r="G345" s="2" t="s">
        <v>3477</v>
      </c>
      <c r="H345" s="3" t="s">
        <v>1228</v>
      </c>
      <c r="I345" s="5">
        <v>912928</v>
      </c>
      <c r="J345" s="5">
        <f t="shared" si="1"/>
        <v>1849592.1279999998</v>
      </c>
      <c r="K345" s="2" t="s">
        <v>42</v>
      </c>
      <c r="L345" s="2" t="s">
        <v>141</v>
      </c>
      <c r="M345" s="2" t="s">
        <v>3479</v>
      </c>
      <c r="N345" s="2" t="s">
        <v>2459</v>
      </c>
      <c r="O345" s="2" t="s">
        <v>1591</v>
      </c>
      <c r="P345" s="2"/>
    </row>
    <row r="346" spans="1:16" ht="22.5">
      <c r="A346" s="2">
        <v>10473</v>
      </c>
      <c r="B346" s="2" t="s">
        <v>1108</v>
      </c>
      <c r="C346" s="2" t="s">
        <v>1108</v>
      </c>
      <c r="D346" s="3" t="s">
        <v>1229</v>
      </c>
      <c r="E346" s="2"/>
      <c r="F346" s="2"/>
      <c r="G346" s="2" t="s">
        <v>3477</v>
      </c>
      <c r="H346" s="3" t="s">
        <v>1230</v>
      </c>
      <c r="I346" s="5">
        <v>1196756</v>
      </c>
      <c r="J346" s="5">
        <f>I346*1.48</f>
        <v>1771198.88</v>
      </c>
      <c r="K346" s="2" t="s">
        <v>30</v>
      </c>
      <c r="L346" s="2" t="s">
        <v>141</v>
      </c>
      <c r="M346" s="2" t="s">
        <v>3479</v>
      </c>
      <c r="N346" s="2" t="s">
        <v>2459</v>
      </c>
      <c r="O346" s="2" t="s">
        <v>1591</v>
      </c>
      <c r="P346" s="2"/>
    </row>
    <row r="347" spans="1:16" ht="22.5">
      <c r="A347" s="2">
        <v>10474</v>
      </c>
      <c r="B347" s="2" t="s">
        <v>1108</v>
      </c>
      <c r="C347" s="2" t="s">
        <v>170</v>
      </c>
      <c r="D347" s="3" t="s">
        <v>1231</v>
      </c>
      <c r="E347" s="2" t="s">
        <v>1232</v>
      </c>
      <c r="F347" s="2" t="s">
        <v>436</v>
      </c>
      <c r="G347" s="2" t="s">
        <v>3480</v>
      </c>
      <c r="H347" s="3" t="s">
        <v>1233</v>
      </c>
      <c r="I347" s="5">
        <v>30672208</v>
      </c>
      <c r="J347" s="5">
        <f>I347*2.772</f>
        <v>85023360.57599999</v>
      </c>
      <c r="K347" s="2" t="s">
        <v>154</v>
      </c>
      <c r="L347" s="2" t="s">
        <v>141</v>
      </c>
      <c r="M347" s="2" t="s">
        <v>3500</v>
      </c>
      <c r="N347" s="2" t="s">
        <v>2459</v>
      </c>
      <c r="O347" s="2" t="s">
        <v>1591</v>
      </c>
      <c r="P347" s="2"/>
    </row>
    <row r="348" spans="1:16" ht="22.5">
      <c r="A348" s="2">
        <v>10475</v>
      </c>
      <c r="B348" s="2" t="s">
        <v>1108</v>
      </c>
      <c r="C348" s="2" t="s">
        <v>170</v>
      </c>
      <c r="D348" s="3" t="s">
        <v>1231</v>
      </c>
      <c r="E348" s="2" t="s">
        <v>436</v>
      </c>
      <c r="F348" s="2" t="s">
        <v>1234</v>
      </c>
      <c r="G348" s="2" t="s">
        <v>3480</v>
      </c>
      <c r="H348" s="3" t="s">
        <v>1233</v>
      </c>
      <c r="I348" s="5">
        <v>39329973</v>
      </c>
      <c r="J348" s="5">
        <f>I348*2.772</f>
        <v>109022685.15599999</v>
      </c>
      <c r="K348" s="2" t="s">
        <v>154</v>
      </c>
      <c r="L348" s="2" t="s">
        <v>141</v>
      </c>
      <c r="M348" s="2" t="s">
        <v>3500</v>
      </c>
      <c r="N348" s="2" t="s">
        <v>2459</v>
      </c>
      <c r="O348" s="2" t="s">
        <v>1591</v>
      </c>
      <c r="P348" s="2"/>
    </row>
    <row r="349" spans="1:16" ht="22.5">
      <c r="A349" s="2">
        <v>10476</v>
      </c>
      <c r="B349" s="2" t="s">
        <v>1108</v>
      </c>
      <c r="C349" s="2" t="s">
        <v>170</v>
      </c>
      <c r="D349" s="3" t="s">
        <v>1235</v>
      </c>
      <c r="E349" s="2" t="s">
        <v>1234</v>
      </c>
      <c r="F349" s="2" t="s">
        <v>1236</v>
      </c>
      <c r="G349" s="2" t="s">
        <v>3480</v>
      </c>
      <c r="H349" s="3" t="s">
        <v>1233</v>
      </c>
      <c r="I349" s="5">
        <v>12770187</v>
      </c>
      <c r="J349" s="5">
        <f>I349*2.772</f>
        <v>35398958.364</v>
      </c>
      <c r="K349" s="2" t="s">
        <v>154</v>
      </c>
      <c r="L349" s="2" t="s">
        <v>141</v>
      </c>
      <c r="M349" s="2" t="s">
        <v>3500</v>
      </c>
      <c r="N349" s="2" t="s">
        <v>2459</v>
      </c>
      <c r="O349" s="2" t="s">
        <v>1591</v>
      </c>
      <c r="P349" s="2"/>
    </row>
    <row r="350" spans="1:16" ht="33.75">
      <c r="A350" s="2">
        <v>10477</v>
      </c>
      <c r="B350" s="2" t="s">
        <v>1108</v>
      </c>
      <c r="C350" s="2" t="s">
        <v>1108</v>
      </c>
      <c r="D350" s="3" t="s">
        <v>1237</v>
      </c>
      <c r="E350" s="2" t="s">
        <v>1238</v>
      </c>
      <c r="F350" s="2" t="s">
        <v>1239</v>
      </c>
      <c r="G350" s="2" t="s">
        <v>3480</v>
      </c>
      <c r="H350" s="3" t="s">
        <v>1240</v>
      </c>
      <c r="I350" s="5">
        <v>13148679</v>
      </c>
      <c r="J350" s="5">
        <f aca="true" t="shared" si="2" ref="J350:J356">I350*1.48</f>
        <v>19460044.919999998</v>
      </c>
      <c r="K350" s="2" t="s">
        <v>30</v>
      </c>
      <c r="L350" s="2" t="s">
        <v>141</v>
      </c>
      <c r="M350" s="2" t="s">
        <v>3500</v>
      </c>
      <c r="N350" s="2" t="s">
        <v>2459</v>
      </c>
      <c r="O350" s="2" t="s">
        <v>1591</v>
      </c>
      <c r="P350" s="2"/>
    </row>
    <row r="351" spans="1:16" ht="22.5">
      <c r="A351" s="2">
        <v>10478</v>
      </c>
      <c r="B351" s="2" t="s">
        <v>1108</v>
      </c>
      <c r="C351" s="2" t="s">
        <v>1108</v>
      </c>
      <c r="D351" s="3" t="s">
        <v>1241</v>
      </c>
      <c r="E351" s="2" t="s">
        <v>1242</v>
      </c>
      <c r="F351" s="2">
        <v>10</v>
      </c>
      <c r="G351" s="2" t="s">
        <v>3480</v>
      </c>
      <c r="H351" s="3" t="s">
        <v>1240</v>
      </c>
      <c r="I351" s="5">
        <v>26162462</v>
      </c>
      <c r="J351" s="5">
        <f t="shared" si="2"/>
        <v>38720443.76</v>
      </c>
      <c r="K351" s="2" t="s">
        <v>30</v>
      </c>
      <c r="L351" s="2" t="s">
        <v>141</v>
      </c>
      <c r="M351" s="2" t="s">
        <v>3500</v>
      </c>
      <c r="N351" s="2" t="s">
        <v>2459</v>
      </c>
      <c r="O351" s="2" t="s">
        <v>1591</v>
      </c>
      <c r="P351" s="2"/>
    </row>
    <row r="352" spans="1:16" ht="22.5">
      <c r="A352" s="2">
        <v>10479</v>
      </c>
      <c r="B352" s="2" t="s">
        <v>1108</v>
      </c>
      <c r="C352" s="2" t="s">
        <v>1108</v>
      </c>
      <c r="D352" s="3" t="s">
        <v>1243</v>
      </c>
      <c r="E352" s="2" t="s">
        <v>1242</v>
      </c>
      <c r="F352" s="2" t="s">
        <v>1235</v>
      </c>
      <c r="G352" s="2" t="s">
        <v>3480</v>
      </c>
      <c r="H352" s="3" t="s">
        <v>1240</v>
      </c>
      <c r="I352" s="5">
        <v>9808690</v>
      </c>
      <c r="J352" s="5">
        <f t="shared" si="2"/>
        <v>14516861.2</v>
      </c>
      <c r="K352" s="2" t="s">
        <v>30</v>
      </c>
      <c r="L352" s="2" t="s">
        <v>141</v>
      </c>
      <c r="M352" s="2" t="s">
        <v>3500</v>
      </c>
      <c r="N352" s="2" t="s">
        <v>2459</v>
      </c>
      <c r="O352" s="2" t="s">
        <v>1591</v>
      </c>
      <c r="P352" s="2"/>
    </row>
    <row r="353" spans="1:16" ht="33.75">
      <c r="A353" s="2">
        <v>10480</v>
      </c>
      <c r="B353" s="2" t="s">
        <v>1108</v>
      </c>
      <c r="C353" s="2" t="s">
        <v>1108</v>
      </c>
      <c r="D353" s="3" t="s">
        <v>1244</v>
      </c>
      <c r="E353" s="2" t="s">
        <v>1245</v>
      </c>
      <c r="F353" s="2" t="s">
        <v>1246</v>
      </c>
      <c r="G353" s="2" t="s">
        <v>3480</v>
      </c>
      <c r="H353" s="3" t="s">
        <v>1240</v>
      </c>
      <c r="I353" s="5">
        <v>8008421</v>
      </c>
      <c r="J353" s="5">
        <f t="shared" si="2"/>
        <v>11852463.08</v>
      </c>
      <c r="K353" s="2" t="s">
        <v>30</v>
      </c>
      <c r="L353" s="2" t="s">
        <v>141</v>
      </c>
      <c r="M353" s="2" t="s">
        <v>3500</v>
      </c>
      <c r="N353" s="2" t="s">
        <v>2459</v>
      </c>
      <c r="O353" s="2" t="s">
        <v>1591</v>
      </c>
      <c r="P353" s="2"/>
    </row>
    <row r="354" spans="1:16" ht="33.75">
      <c r="A354" s="2">
        <v>10481</v>
      </c>
      <c r="B354" s="2" t="s">
        <v>1108</v>
      </c>
      <c r="C354" s="2" t="s">
        <v>1108</v>
      </c>
      <c r="D354" s="3" t="s">
        <v>1247</v>
      </c>
      <c r="E354" s="2" t="s">
        <v>1248</v>
      </c>
      <c r="F354" s="2" t="s">
        <v>1249</v>
      </c>
      <c r="G354" s="2" t="s">
        <v>3480</v>
      </c>
      <c r="H354" s="3" t="s">
        <v>1240</v>
      </c>
      <c r="I354" s="5">
        <v>5519551</v>
      </c>
      <c r="J354" s="5">
        <f t="shared" si="2"/>
        <v>8168935.4799999995</v>
      </c>
      <c r="K354" s="2" t="s">
        <v>30</v>
      </c>
      <c r="L354" s="2" t="s">
        <v>141</v>
      </c>
      <c r="M354" s="2" t="s">
        <v>3500</v>
      </c>
      <c r="N354" s="2" t="s">
        <v>2459</v>
      </c>
      <c r="O354" s="2" t="s">
        <v>1591</v>
      </c>
      <c r="P354" s="2"/>
    </row>
    <row r="355" spans="1:16" ht="33.75">
      <c r="A355" s="2">
        <v>10482</v>
      </c>
      <c r="B355" s="2" t="s">
        <v>1108</v>
      </c>
      <c r="C355" s="2" t="s">
        <v>1108</v>
      </c>
      <c r="D355" s="3" t="s">
        <v>1250</v>
      </c>
      <c r="E355" s="2" t="s">
        <v>1251</v>
      </c>
      <c r="F355" s="2" t="s">
        <v>1252</v>
      </c>
      <c r="G355" s="2" t="s">
        <v>3480</v>
      </c>
      <c r="H355" s="3" t="s">
        <v>1240</v>
      </c>
      <c r="I355" s="5">
        <v>41242122</v>
      </c>
      <c r="J355" s="5">
        <f t="shared" si="2"/>
        <v>61038340.56</v>
      </c>
      <c r="K355" s="2" t="s">
        <v>30</v>
      </c>
      <c r="L355" s="2" t="s">
        <v>141</v>
      </c>
      <c r="M355" s="2" t="s">
        <v>3500</v>
      </c>
      <c r="N355" s="2" t="s">
        <v>2459</v>
      </c>
      <c r="O355" s="2" t="s">
        <v>1591</v>
      </c>
      <c r="P355" s="2"/>
    </row>
    <row r="356" spans="1:16" ht="22.5">
      <c r="A356" s="2">
        <v>10485</v>
      </c>
      <c r="B356" s="2" t="s">
        <v>1108</v>
      </c>
      <c r="C356" s="2" t="s">
        <v>1108</v>
      </c>
      <c r="D356" s="3" t="s">
        <v>1142</v>
      </c>
      <c r="E356" s="2" t="s">
        <v>1253</v>
      </c>
      <c r="F356" s="2" t="s">
        <v>1235</v>
      </c>
      <c r="G356" s="2" t="s">
        <v>3475</v>
      </c>
      <c r="H356" s="3" t="s">
        <v>1254</v>
      </c>
      <c r="I356" s="5">
        <v>47291190</v>
      </c>
      <c r="J356" s="5">
        <f t="shared" si="2"/>
        <v>69990961.2</v>
      </c>
      <c r="K356" s="2" t="s">
        <v>30</v>
      </c>
      <c r="L356" s="2" t="s">
        <v>141</v>
      </c>
      <c r="M356" s="2" t="s">
        <v>3500</v>
      </c>
      <c r="N356" s="2" t="s">
        <v>2459</v>
      </c>
      <c r="O356" s="2" t="s">
        <v>1591</v>
      </c>
      <c r="P356" s="2" t="s">
        <v>141</v>
      </c>
    </row>
    <row r="357" spans="1:16" ht="22.5">
      <c r="A357" s="2">
        <v>10486</v>
      </c>
      <c r="B357" s="2" t="s">
        <v>1108</v>
      </c>
      <c r="C357" s="2" t="s">
        <v>1108</v>
      </c>
      <c r="D357" s="3" t="s">
        <v>1255</v>
      </c>
      <c r="E357" s="2" t="s">
        <v>1256</v>
      </c>
      <c r="F357" s="2" t="s">
        <v>1234</v>
      </c>
      <c r="G357" s="2" t="s">
        <v>3475</v>
      </c>
      <c r="H357" s="3" t="s">
        <v>1257</v>
      </c>
      <c r="I357" s="5">
        <v>29419888</v>
      </c>
      <c r="J357" s="5">
        <f>I357*2.026</f>
        <v>59604693.08799999</v>
      </c>
      <c r="K357" s="2" t="s">
        <v>1258</v>
      </c>
      <c r="L357" s="2" t="s">
        <v>141</v>
      </c>
      <c r="M357" s="2" t="s">
        <v>3500</v>
      </c>
      <c r="N357" s="2" t="s">
        <v>2459</v>
      </c>
      <c r="O357" s="2" t="s">
        <v>1591</v>
      </c>
      <c r="P357" s="2"/>
    </row>
    <row r="358" spans="1:16" ht="22.5">
      <c r="A358" s="2">
        <v>10488</v>
      </c>
      <c r="B358" s="2" t="s">
        <v>1108</v>
      </c>
      <c r="C358" s="2" t="s">
        <v>1108</v>
      </c>
      <c r="D358" s="3" t="s">
        <v>1259</v>
      </c>
      <c r="E358" s="2" t="s">
        <v>1256</v>
      </c>
      <c r="F358" s="2" t="s">
        <v>1260</v>
      </c>
      <c r="G358" s="2" t="s">
        <v>3475</v>
      </c>
      <c r="H358" s="3" t="s">
        <v>1257</v>
      </c>
      <c r="I358" s="5">
        <v>7146436</v>
      </c>
      <c r="J358" s="5">
        <f>I358*1.48</f>
        <v>10576725.28</v>
      </c>
      <c r="K358" s="2" t="s">
        <v>30</v>
      </c>
      <c r="L358" s="2" t="s">
        <v>141</v>
      </c>
      <c r="M358" s="2" t="s">
        <v>3500</v>
      </c>
      <c r="N358" s="2" t="s">
        <v>2459</v>
      </c>
      <c r="O358" s="2" t="s">
        <v>1591</v>
      </c>
      <c r="P358" s="2"/>
    </row>
    <row r="359" spans="1:16" ht="22.5">
      <c r="A359" s="2">
        <v>10490</v>
      </c>
      <c r="B359" s="2" t="s">
        <v>1108</v>
      </c>
      <c r="C359" s="2" t="s">
        <v>1108</v>
      </c>
      <c r="D359" s="3" t="s">
        <v>1261</v>
      </c>
      <c r="E359" s="2" t="s">
        <v>1262</v>
      </c>
      <c r="F359" s="2" t="s">
        <v>1263</v>
      </c>
      <c r="G359" s="2" t="s">
        <v>3486</v>
      </c>
      <c r="H359" s="3" t="s">
        <v>1264</v>
      </c>
      <c r="I359" s="5">
        <v>2359125</v>
      </c>
      <c r="J359" s="5">
        <f>I359*1.48</f>
        <v>3491505</v>
      </c>
      <c r="K359" s="2" t="s">
        <v>30</v>
      </c>
      <c r="L359" s="2" t="s">
        <v>141</v>
      </c>
      <c r="M359" s="2" t="s">
        <v>3500</v>
      </c>
      <c r="N359" s="2" t="s">
        <v>146</v>
      </c>
      <c r="O359" s="2" t="s">
        <v>1591</v>
      </c>
      <c r="P359" s="2"/>
    </row>
    <row r="360" spans="1:16" ht="22.5">
      <c r="A360" s="2">
        <v>10492</v>
      </c>
      <c r="B360" s="2" t="s">
        <v>1108</v>
      </c>
      <c r="C360" s="2" t="s">
        <v>1108</v>
      </c>
      <c r="D360" s="3" t="s">
        <v>1363</v>
      </c>
      <c r="E360" s="2" t="s">
        <v>1364</v>
      </c>
      <c r="F360" s="2" t="s">
        <v>170</v>
      </c>
      <c r="G360" s="2" t="s">
        <v>3486</v>
      </c>
      <c r="H360" s="3" t="s">
        <v>1365</v>
      </c>
      <c r="I360" s="5">
        <v>2621250</v>
      </c>
      <c r="J360" s="5">
        <f>I360*2.026</f>
        <v>5310652.499999999</v>
      </c>
      <c r="K360" s="2" t="s">
        <v>42</v>
      </c>
      <c r="L360" s="2"/>
      <c r="M360" s="2" t="s">
        <v>3488</v>
      </c>
      <c r="N360" s="2" t="s">
        <v>2458</v>
      </c>
      <c r="O360" s="2" t="s">
        <v>1591</v>
      </c>
      <c r="P360" s="2"/>
    </row>
    <row r="361" spans="1:16" ht="22.5">
      <c r="A361" s="2">
        <v>10493</v>
      </c>
      <c r="B361" s="2" t="s">
        <v>1108</v>
      </c>
      <c r="C361" s="2" t="s">
        <v>1108</v>
      </c>
      <c r="D361" s="3" t="s">
        <v>1265</v>
      </c>
      <c r="E361" s="2" t="s">
        <v>1181</v>
      </c>
      <c r="F361" s="2" t="s">
        <v>1266</v>
      </c>
      <c r="G361" s="2" t="s">
        <v>3477</v>
      </c>
      <c r="H361" s="3" t="s">
        <v>1267</v>
      </c>
      <c r="I361" s="5">
        <v>827659</v>
      </c>
      <c r="J361" s="5">
        <f>I361*2.772</f>
        <v>2294270.7479999997</v>
      </c>
      <c r="K361" s="2" t="s">
        <v>154</v>
      </c>
      <c r="L361" s="2" t="s">
        <v>141</v>
      </c>
      <c r="M361" s="2" t="s">
        <v>3500</v>
      </c>
      <c r="N361" s="2" t="s">
        <v>2459</v>
      </c>
      <c r="O361" s="2" t="s">
        <v>1591</v>
      </c>
      <c r="P361" s="2"/>
    </row>
    <row r="362" spans="1:16" ht="22.5">
      <c r="A362" s="2">
        <v>10494</v>
      </c>
      <c r="B362" s="2" t="s">
        <v>1108</v>
      </c>
      <c r="C362" s="2" t="s">
        <v>1108</v>
      </c>
      <c r="D362" s="3" t="s">
        <v>1268</v>
      </c>
      <c r="E362" s="2" t="s">
        <v>3238</v>
      </c>
      <c r="F362" s="2" t="s">
        <v>1107</v>
      </c>
      <c r="G362" s="2" t="s">
        <v>3477</v>
      </c>
      <c r="H362" s="3" t="s">
        <v>1269</v>
      </c>
      <c r="I362" s="5">
        <v>888209</v>
      </c>
      <c r="J362" s="5">
        <f>I362*1.48</f>
        <v>1314549.32</v>
      </c>
      <c r="K362" s="2" t="s">
        <v>30</v>
      </c>
      <c r="L362" s="2" t="s">
        <v>141</v>
      </c>
      <c r="M362" s="2" t="s">
        <v>3488</v>
      </c>
      <c r="N362" s="2" t="s">
        <v>2459</v>
      </c>
      <c r="O362" s="2" t="s">
        <v>1591</v>
      </c>
      <c r="P362" s="2"/>
    </row>
    <row r="363" spans="1:16" ht="22.5">
      <c r="A363" s="2">
        <v>10495</v>
      </c>
      <c r="B363" s="2" t="s">
        <v>1108</v>
      </c>
      <c r="C363" s="2" t="s">
        <v>1108</v>
      </c>
      <c r="D363" s="3" t="s">
        <v>1270</v>
      </c>
      <c r="E363" s="2" t="s">
        <v>1169</v>
      </c>
      <c r="F363" s="2"/>
      <c r="G363" s="2" t="s">
        <v>3477</v>
      </c>
      <c r="H363" s="3" t="s">
        <v>1271</v>
      </c>
      <c r="I363" s="5">
        <v>1025038</v>
      </c>
      <c r="J363" s="5">
        <f>I363*1.48</f>
        <v>1517056.24</v>
      </c>
      <c r="K363" s="2" t="s">
        <v>30</v>
      </c>
      <c r="L363" s="2" t="s">
        <v>141</v>
      </c>
      <c r="M363" s="2" t="s">
        <v>3500</v>
      </c>
      <c r="N363" s="2" t="s">
        <v>146</v>
      </c>
      <c r="O363" s="2" t="s">
        <v>1591</v>
      </c>
      <c r="P363" s="2"/>
    </row>
    <row r="364" spans="1:16" ht="22.5">
      <c r="A364" s="2">
        <v>10496</v>
      </c>
      <c r="B364" s="2" t="s">
        <v>1108</v>
      </c>
      <c r="C364" s="2" t="s">
        <v>1108</v>
      </c>
      <c r="D364" s="3" t="s">
        <v>1272</v>
      </c>
      <c r="E364" s="2" t="s">
        <v>1273</v>
      </c>
      <c r="F364" s="2"/>
      <c r="G364" s="2" t="s">
        <v>3477</v>
      </c>
      <c r="H364" s="3" t="s">
        <v>1274</v>
      </c>
      <c r="I364" s="5">
        <v>250000</v>
      </c>
      <c r="J364" s="5">
        <f>I364*2.026</f>
        <v>506499.99999999994</v>
      </c>
      <c r="K364" s="2" t="s">
        <v>42</v>
      </c>
      <c r="L364" s="2" t="s">
        <v>141</v>
      </c>
      <c r="M364" s="2" t="s">
        <v>3474</v>
      </c>
      <c r="N364" s="2" t="s">
        <v>146</v>
      </c>
      <c r="O364" s="2" t="s">
        <v>1591</v>
      </c>
      <c r="P364" s="2"/>
    </row>
    <row r="365" spans="1:16" ht="22.5">
      <c r="A365" s="2">
        <v>10497</v>
      </c>
      <c r="B365" s="2" t="s">
        <v>1108</v>
      </c>
      <c r="C365" s="2" t="s">
        <v>1108</v>
      </c>
      <c r="D365" s="3" t="s">
        <v>1115</v>
      </c>
      <c r="E365" s="2" t="s">
        <v>1275</v>
      </c>
      <c r="F365" s="2" t="s">
        <v>1276</v>
      </c>
      <c r="G365" s="2" t="s">
        <v>3477</v>
      </c>
      <c r="H365" s="3" t="s">
        <v>1277</v>
      </c>
      <c r="I365" s="5">
        <v>1884390</v>
      </c>
      <c r="J365" s="5">
        <f>I365*1.48</f>
        <v>2788897.2</v>
      </c>
      <c r="K365" s="2" t="s">
        <v>30</v>
      </c>
      <c r="L365" s="2" t="s">
        <v>141</v>
      </c>
      <c r="M365" s="2" t="s">
        <v>3474</v>
      </c>
      <c r="N365" s="2" t="s">
        <v>2459</v>
      </c>
      <c r="O365" s="2" t="s">
        <v>1591</v>
      </c>
      <c r="P365" s="2"/>
    </row>
    <row r="366" spans="1:16" ht="33.75">
      <c r="A366" s="2">
        <v>10498</v>
      </c>
      <c r="B366" s="2" t="s">
        <v>1108</v>
      </c>
      <c r="C366" s="2" t="s">
        <v>1108</v>
      </c>
      <c r="D366" s="3" t="s">
        <v>1278</v>
      </c>
      <c r="E366" s="2" t="s">
        <v>1279</v>
      </c>
      <c r="F366" s="2"/>
      <c r="G366" s="2" t="s">
        <v>3477</v>
      </c>
      <c r="H366" s="3" t="s">
        <v>1280</v>
      </c>
      <c r="I366" s="5">
        <v>1682670</v>
      </c>
      <c r="J366" s="5">
        <f>I366*1.48</f>
        <v>2490351.6</v>
      </c>
      <c r="K366" s="2" t="s">
        <v>30</v>
      </c>
      <c r="L366" s="2" t="s">
        <v>141</v>
      </c>
      <c r="M366" s="2" t="s">
        <v>3474</v>
      </c>
      <c r="N366" s="2" t="s">
        <v>2459</v>
      </c>
      <c r="O366" s="2" t="s">
        <v>1591</v>
      </c>
      <c r="P366" s="2"/>
    </row>
    <row r="367" spans="1:16" ht="22.5">
      <c r="A367" s="2">
        <v>10499</v>
      </c>
      <c r="B367" s="2" t="s">
        <v>1108</v>
      </c>
      <c r="C367" s="2" t="s">
        <v>1108</v>
      </c>
      <c r="D367" s="3" t="s">
        <v>1281</v>
      </c>
      <c r="E367" s="2" t="s">
        <v>1282</v>
      </c>
      <c r="F367" s="2" t="s">
        <v>1283</v>
      </c>
      <c r="G367" s="2" t="s">
        <v>3475</v>
      </c>
      <c r="H367" s="3" t="s">
        <v>1284</v>
      </c>
      <c r="I367" s="5">
        <v>3833031</v>
      </c>
      <c r="J367" s="5">
        <f>I367*1.48</f>
        <v>5672885.88</v>
      </c>
      <c r="K367" s="2" t="s">
        <v>30</v>
      </c>
      <c r="L367" s="2" t="s">
        <v>141</v>
      </c>
      <c r="M367" s="2" t="s">
        <v>3500</v>
      </c>
      <c r="N367" s="2" t="s">
        <v>2459</v>
      </c>
      <c r="O367" s="2" t="s">
        <v>1591</v>
      </c>
      <c r="P367" s="2"/>
    </row>
    <row r="368" spans="1:16" ht="22.5">
      <c r="A368" s="2">
        <v>10501</v>
      </c>
      <c r="B368" s="2" t="s">
        <v>1108</v>
      </c>
      <c r="C368" s="2" t="s">
        <v>1108</v>
      </c>
      <c r="D368" s="3" t="s">
        <v>1285</v>
      </c>
      <c r="E368" s="2" t="s">
        <v>1286</v>
      </c>
      <c r="F368" s="2" t="s">
        <v>1287</v>
      </c>
      <c r="G368" s="2" t="s">
        <v>3486</v>
      </c>
      <c r="H368" s="3" t="s">
        <v>1288</v>
      </c>
      <c r="I368" s="5">
        <v>7135229</v>
      </c>
      <c r="J368" s="5">
        <f>I368*2.026</f>
        <v>14455973.953999998</v>
      </c>
      <c r="K368" s="2" t="s">
        <v>42</v>
      </c>
      <c r="L368" s="2" t="s">
        <v>141</v>
      </c>
      <c r="M368" s="2" t="s">
        <v>3500</v>
      </c>
      <c r="N368" s="2" t="s">
        <v>2459</v>
      </c>
      <c r="O368" s="2" t="s">
        <v>1591</v>
      </c>
      <c r="P368" s="2"/>
    </row>
    <row r="369" spans="1:16" ht="22.5">
      <c r="A369" s="2">
        <v>10502</v>
      </c>
      <c r="B369" s="2" t="s">
        <v>1108</v>
      </c>
      <c r="C369" s="2" t="s">
        <v>1108</v>
      </c>
      <c r="D369" s="3" t="s">
        <v>1289</v>
      </c>
      <c r="E369" s="2" t="s">
        <v>1290</v>
      </c>
      <c r="F369" s="2"/>
      <c r="G369" s="2" t="s">
        <v>170</v>
      </c>
      <c r="H369" s="3" t="s">
        <v>1291</v>
      </c>
      <c r="I369" s="5">
        <v>1400000</v>
      </c>
      <c r="J369" s="5">
        <f>I369*1.125</f>
        <v>1575000</v>
      </c>
      <c r="K369" s="2" t="s">
        <v>12</v>
      </c>
      <c r="L369" s="2" t="s">
        <v>141</v>
      </c>
      <c r="M369" s="2" t="s">
        <v>190</v>
      </c>
      <c r="N369" s="2" t="s">
        <v>2458</v>
      </c>
      <c r="O369" s="2" t="s">
        <v>1591</v>
      </c>
      <c r="P369" s="2"/>
    </row>
    <row r="370" spans="1:16" ht="22.5">
      <c r="A370" s="2">
        <v>10503</v>
      </c>
      <c r="B370" s="2" t="s">
        <v>1108</v>
      </c>
      <c r="C370" s="2" t="s">
        <v>1108</v>
      </c>
      <c r="D370" s="3" t="s">
        <v>1119</v>
      </c>
      <c r="E370" s="2" t="s">
        <v>1118</v>
      </c>
      <c r="F370" s="2" t="s">
        <v>1107</v>
      </c>
      <c r="G370" s="2" t="s">
        <v>3487</v>
      </c>
      <c r="H370" s="3" t="s">
        <v>1292</v>
      </c>
      <c r="I370" s="5">
        <v>683517</v>
      </c>
      <c r="J370" s="5">
        <f aca="true" t="shared" si="3" ref="J370:J379">I370*1.48</f>
        <v>1011605.16</v>
      </c>
      <c r="K370" s="2" t="s">
        <v>30</v>
      </c>
      <c r="L370" s="2" t="s">
        <v>141</v>
      </c>
      <c r="M370" s="2" t="s">
        <v>3474</v>
      </c>
      <c r="N370" s="2" t="s">
        <v>2459</v>
      </c>
      <c r="O370" s="2" t="s">
        <v>1591</v>
      </c>
      <c r="P370" s="2"/>
    </row>
    <row r="371" spans="1:16" ht="22.5">
      <c r="A371" s="2">
        <v>10504</v>
      </c>
      <c r="B371" s="2" t="s">
        <v>1108</v>
      </c>
      <c r="C371" s="2" t="s">
        <v>1108</v>
      </c>
      <c r="D371" s="3" t="s">
        <v>1293</v>
      </c>
      <c r="E371" s="2" t="s">
        <v>1118</v>
      </c>
      <c r="F371" s="2" t="s">
        <v>538</v>
      </c>
      <c r="G371" s="2" t="s">
        <v>3480</v>
      </c>
      <c r="H371" s="3" t="s">
        <v>1294</v>
      </c>
      <c r="I371" s="5">
        <v>1000000</v>
      </c>
      <c r="J371" s="5">
        <f t="shared" si="3"/>
        <v>1480000</v>
      </c>
      <c r="K371" s="2" t="s">
        <v>30</v>
      </c>
      <c r="L371" s="2" t="s">
        <v>141</v>
      </c>
      <c r="M371" s="2" t="s">
        <v>3479</v>
      </c>
      <c r="N371" s="2" t="s">
        <v>2458</v>
      </c>
      <c r="O371" s="2" t="s">
        <v>1591</v>
      </c>
      <c r="P371" s="2"/>
    </row>
    <row r="372" spans="1:16" ht="22.5">
      <c r="A372" s="2">
        <v>10505</v>
      </c>
      <c r="B372" s="2" t="s">
        <v>1108</v>
      </c>
      <c r="C372" s="2" t="s">
        <v>1108</v>
      </c>
      <c r="D372" s="3" t="s">
        <v>1295</v>
      </c>
      <c r="E372" s="2" t="s">
        <v>1296</v>
      </c>
      <c r="F372" s="2" t="s">
        <v>1107</v>
      </c>
      <c r="G372" s="2" t="s">
        <v>3480</v>
      </c>
      <c r="H372" s="3" t="s">
        <v>1297</v>
      </c>
      <c r="I372" s="5">
        <v>4765219</v>
      </c>
      <c r="J372" s="5">
        <f t="shared" si="3"/>
        <v>7052524.12</v>
      </c>
      <c r="K372" s="2" t="s">
        <v>30</v>
      </c>
      <c r="L372" s="2" t="s">
        <v>141</v>
      </c>
      <c r="M372" s="2" t="s">
        <v>3479</v>
      </c>
      <c r="N372" s="2" t="s">
        <v>2459</v>
      </c>
      <c r="O372" s="2" t="s">
        <v>1591</v>
      </c>
      <c r="P372" s="2"/>
    </row>
    <row r="373" spans="1:16" ht="22.5">
      <c r="A373" s="2">
        <v>10506</v>
      </c>
      <c r="B373" s="2" t="s">
        <v>1108</v>
      </c>
      <c r="C373" s="2" t="s">
        <v>1108</v>
      </c>
      <c r="D373" s="3" t="s">
        <v>1298</v>
      </c>
      <c r="E373" s="2" t="s">
        <v>1107</v>
      </c>
      <c r="F373" s="2"/>
      <c r="G373" s="2" t="s">
        <v>170</v>
      </c>
      <c r="H373" s="3" t="s">
        <v>1299</v>
      </c>
      <c r="I373" s="5">
        <v>185258</v>
      </c>
      <c r="J373" s="5">
        <f t="shared" si="3"/>
        <v>274181.84</v>
      </c>
      <c r="K373" s="2" t="s">
        <v>30</v>
      </c>
      <c r="L373" s="2" t="s">
        <v>141</v>
      </c>
      <c r="M373" s="2" t="s">
        <v>3500</v>
      </c>
      <c r="N373" s="2" t="s">
        <v>2460</v>
      </c>
      <c r="O373" s="2" t="s">
        <v>1591</v>
      </c>
      <c r="P373" s="2"/>
    </row>
    <row r="374" spans="1:16" ht="22.5">
      <c r="A374" s="2">
        <v>10509</v>
      </c>
      <c r="B374" s="2" t="s">
        <v>1108</v>
      </c>
      <c r="C374" s="2" t="s">
        <v>1108</v>
      </c>
      <c r="D374" s="3" t="s">
        <v>1300</v>
      </c>
      <c r="E374" s="2" t="s">
        <v>1290</v>
      </c>
      <c r="F374" s="2"/>
      <c r="G374" s="2" t="s">
        <v>170</v>
      </c>
      <c r="H374" s="3" t="s">
        <v>1301</v>
      </c>
      <c r="I374" s="5">
        <v>4089150</v>
      </c>
      <c r="J374" s="5">
        <f t="shared" si="3"/>
        <v>6051942</v>
      </c>
      <c r="K374" s="2" t="s">
        <v>30</v>
      </c>
      <c r="L374" s="2" t="s">
        <v>141</v>
      </c>
      <c r="M374" s="2" t="s">
        <v>190</v>
      </c>
      <c r="N374" s="2" t="s">
        <v>2458</v>
      </c>
      <c r="O374" s="2" t="s">
        <v>1591</v>
      </c>
      <c r="P374" s="2"/>
    </row>
    <row r="375" spans="1:16" ht="22.5">
      <c r="A375" s="2">
        <v>10510</v>
      </c>
      <c r="B375" s="2" t="s">
        <v>1108</v>
      </c>
      <c r="C375" s="2" t="s">
        <v>1108</v>
      </c>
      <c r="D375" s="3" t="s">
        <v>1287</v>
      </c>
      <c r="E375" s="2" t="s">
        <v>1366</v>
      </c>
      <c r="F375" s="2" t="s">
        <v>1367</v>
      </c>
      <c r="G375" s="2" t="s">
        <v>3486</v>
      </c>
      <c r="H375" s="3" t="s">
        <v>1368</v>
      </c>
      <c r="I375" s="5">
        <v>9628553</v>
      </c>
      <c r="J375" s="5">
        <f t="shared" si="3"/>
        <v>14250258.44</v>
      </c>
      <c r="K375" s="2" t="s">
        <v>30</v>
      </c>
      <c r="L375" s="2"/>
      <c r="M375" s="2" t="s">
        <v>3499</v>
      </c>
      <c r="N375" s="2" t="s">
        <v>2458</v>
      </c>
      <c r="O375" s="2" t="s">
        <v>1591</v>
      </c>
      <c r="P375" s="2"/>
    </row>
    <row r="376" spans="1:16" ht="22.5">
      <c r="A376" s="2">
        <v>10511</v>
      </c>
      <c r="B376" s="2" t="s">
        <v>1108</v>
      </c>
      <c r="C376" s="2" t="s">
        <v>1108</v>
      </c>
      <c r="D376" s="3" t="s">
        <v>1302</v>
      </c>
      <c r="E376" s="2" t="s">
        <v>1122</v>
      </c>
      <c r="F376" s="2"/>
      <c r="G376" s="2" t="s">
        <v>3477</v>
      </c>
      <c r="H376" s="3" t="s">
        <v>1303</v>
      </c>
      <c r="I376" s="5">
        <v>1908431</v>
      </c>
      <c r="J376" s="5">
        <f t="shared" si="3"/>
        <v>2824477.88</v>
      </c>
      <c r="K376" s="2" t="s">
        <v>30</v>
      </c>
      <c r="L376" s="2" t="s">
        <v>141</v>
      </c>
      <c r="M376" s="2" t="s">
        <v>3474</v>
      </c>
      <c r="N376" s="2" t="s">
        <v>2459</v>
      </c>
      <c r="O376" s="2" t="s">
        <v>1591</v>
      </c>
      <c r="P376" s="2"/>
    </row>
    <row r="377" spans="1:16" ht="45">
      <c r="A377" s="2">
        <v>10512</v>
      </c>
      <c r="B377" s="2" t="s">
        <v>1108</v>
      </c>
      <c r="C377" s="2" t="s">
        <v>1108</v>
      </c>
      <c r="D377" s="3" t="s">
        <v>1304</v>
      </c>
      <c r="E377" s="2" t="s">
        <v>1118</v>
      </c>
      <c r="F377" s="2" t="s">
        <v>1119</v>
      </c>
      <c r="G377" s="2" t="s">
        <v>3489</v>
      </c>
      <c r="H377" s="3" t="s">
        <v>1305</v>
      </c>
      <c r="I377" s="5">
        <v>8739328</v>
      </c>
      <c r="J377" s="5">
        <f t="shared" si="3"/>
        <v>12934205.44</v>
      </c>
      <c r="K377" s="2" t="s">
        <v>30</v>
      </c>
      <c r="L377" s="2" t="s">
        <v>141</v>
      </c>
      <c r="M377" s="2" t="s">
        <v>3479</v>
      </c>
      <c r="N377" s="2" t="s">
        <v>2459</v>
      </c>
      <c r="O377" s="2" t="s">
        <v>1591</v>
      </c>
      <c r="P377" s="2"/>
    </row>
    <row r="378" spans="1:16" ht="22.5">
      <c r="A378" s="2">
        <v>10514</v>
      </c>
      <c r="B378" s="2" t="s">
        <v>1108</v>
      </c>
      <c r="C378" s="2" t="s">
        <v>1108</v>
      </c>
      <c r="D378" s="3" t="s">
        <v>1118</v>
      </c>
      <c r="E378" s="2" t="s">
        <v>1119</v>
      </c>
      <c r="F378" s="2" t="s">
        <v>1369</v>
      </c>
      <c r="G378" s="2" t="s">
        <v>3475</v>
      </c>
      <c r="H378" s="3" t="s">
        <v>1370</v>
      </c>
      <c r="I378" s="5">
        <v>5294917</v>
      </c>
      <c r="J378" s="5">
        <f t="shared" si="3"/>
        <v>7836477.16</v>
      </c>
      <c r="K378" s="2" t="s">
        <v>30</v>
      </c>
      <c r="L378" s="2"/>
      <c r="M378" s="2" t="s">
        <v>3474</v>
      </c>
      <c r="N378" s="2" t="s">
        <v>2459</v>
      </c>
      <c r="O378" s="2" t="s">
        <v>1591</v>
      </c>
      <c r="P378" s="2"/>
    </row>
    <row r="379" spans="1:16" ht="22.5">
      <c r="A379" s="2">
        <v>10515</v>
      </c>
      <c r="B379" s="2" t="s">
        <v>1108</v>
      </c>
      <c r="C379" s="2" t="s">
        <v>1108</v>
      </c>
      <c r="D379" s="3" t="s">
        <v>1371</v>
      </c>
      <c r="E379" s="2" t="s">
        <v>1372</v>
      </c>
      <c r="F379" s="2" t="s">
        <v>1373</v>
      </c>
      <c r="G379" s="2" t="s">
        <v>3475</v>
      </c>
      <c r="H379" s="3" t="s">
        <v>1374</v>
      </c>
      <c r="I379" s="5">
        <v>5000000</v>
      </c>
      <c r="J379" s="5">
        <f t="shared" si="3"/>
        <v>7400000</v>
      </c>
      <c r="K379" s="2" t="s">
        <v>30</v>
      </c>
      <c r="L379" s="2"/>
      <c r="M379" s="2" t="s">
        <v>3500</v>
      </c>
      <c r="N379" s="2" t="s">
        <v>2459</v>
      </c>
      <c r="O379" s="2" t="s">
        <v>1591</v>
      </c>
      <c r="P379" s="2" t="s">
        <v>141</v>
      </c>
    </row>
    <row r="380" spans="1:16" ht="22.5">
      <c r="A380" s="2">
        <v>10516</v>
      </c>
      <c r="B380" s="2" t="s">
        <v>1108</v>
      </c>
      <c r="C380" s="2" t="s">
        <v>1108</v>
      </c>
      <c r="D380" s="3" t="s">
        <v>1306</v>
      </c>
      <c r="E380" s="2" t="s">
        <v>1115</v>
      </c>
      <c r="F380" s="2" t="s">
        <v>1191</v>
      </c>
      <c r="G380" s="2" t="s">
        <v>3475</v>
      </c>
      <c r="H380" s="3" t="s">
        <v>1307</v>
      </c>
      <c r="I380" s="5">
        <v>9990952</v>
      </c>
      <c r="J380" s="5">
        <f>I380*2.772</f>
        <v>27694918.944</v>
      </c>
      <c r="K380" s="2" t="s">
        <v>154</v>
      </c>
      <c r="L380" s="2" t="s">
        <v>141</v>
      </c>
      <c r="M380" s="2" t="s">
        <v>3500</v>
      </c>
      <c r="N380" s="2" t="s">
        <v>146</v>
      </c>
      <c r="O380" s="2" t="s">
        <v>1591</v>
      </c>
      <c r="P380" s="2"/>
    </row>
    <row r="381" spans="1:16" ht="22.5">
      <c r="A381" s="2">
        <v>10517</v>
      </c>
      <c r="B381" s="2" t="s">
        <v>1108</v>
      </c>
      <c r="C381" s="2" t="s">
        <v>1108</v>
      </c>
      <c r="D381" s="3" t="s">
        <v>1375</v>
      </c>
      <c r="E381" s="2" t="s">
        <v>1376</v>
      </c>
      <c r="F381" s="2" t="s">
        <v>1377</v>
      </c>
      <c r="G381" s="2" t="s">
        <v>3524</v>
      </c>
      <c r="H381" s="3" t="s">
        <v>1378</v>
      </c>
      <c r="I381" s="5">
        <v>9507235</v>
      </c>
      <c r="J381" s="5">
        <f>I381*2.026</f>
        <v>19261658.11</v>
      </c>
      <c r="K381" s="2" t="s">
        <v>42</v>
      </c>
      <c r="L381" s="2"/>
      <c r="M381" s="2" t="s">
        <v>3500</v>
      </c>
      <c r="N381" s="2" t="s">
        <v>2459</v>
      </c>
      <c r="O381" s="2" t="s">
        <v>1591</v>
      </c>
      <c r="P381" s="2"/>
    </row>
    <row r="382" spans="1:16" ht="22.5">
      <c r="A382" s="2">
        <v>10518</v>
      </c>
      <c r="B382" s="2" t="s">
        <v>1108</v>
      </c>
      <c r="C382" s="2" t="s">
        <v>1108</v>
      </c>
      <c r="D382" s="3" t="s">
        <v>1308</v>
      </c>
      <c r="E382" s="2" t="s">
        <v>1115</v>
      </c>
      <c r="F382" s="2" t="s">
        <v>1309</v>
      </c>
      <c r="G382" s="2" t="s">
        <v>3480</v>
      </c>
      <c r="H382" s="3" t="s">
        <v>1310</v>
      </c>
      <c r="I382" s="5">
        <v>6781698</v>
      </c>
      <c r="J382" s="5">
        <f>I382*2.772</f>
        <v>18798866.856</v>
      </c>
      <c r="K382" s="2" t="s">
        <v>154</v>
      </c>
      <c r="L382" s="2" t="s">
        <v>141</v>
      </c>
      <c r="M382" s="2" t="s">
        <v>3500</v>
      </c>
      <c r="N382" s="2" t="s">
        <v>146</v>
      </c>
      <c r="O382" s="2" t="s">
        <v>1591</v>
      </c>
      <c r="P382" s="2"/>
    </row>
    <row r="383" spans="1:16" ht="22.5">
      <c r="A383" s="2">
        <v>10519</v>
      </c>
      <c r="B383" s="2" t="s">
        <v>1108</v>
      </c>
      <c r="C383" s="2" t="s">
        <v>1108</v>
      </c>
      <c r="D383" s="3" t="s">
        <v>1311</v>
      </c>
      <c r="E383" s="2" t="s">
        <v>1312</v>
      </c>
      <c r="F383" s="2" t="s">
        <v>1313</v>
      </c>
      <c r="G383" s="2" t="s">
        <v>3480</v>
      </c>
      <c r="H383" s="3" t="s">
        <v>1314</v>
      </c>
      <c r="I383" s="5">
        <v>75492</v>
      </c>
      <c r="J383" s="5">
        <f>I383*1.48</f>
        <v>111728.16</v>
      </c>
      <c r="K383" s="2" t="s">
        <v>30</v>
      </c>
      <c r="L383" s="2" t="s">
        <v>141</v>
      </c>
      <c r="M383" s="2" t="s">
        <v>3479</v>
      </c>
      <c r="N383" s="2" t="s">
        <v>2458</v>
      </c>
      <c r="O383" s="2" t="s">
        <v>1591</v>
      </c>
      <c r="P383" s="2"/>
    </row>
    <row r="384" spans="1:16" ht="22.5">
      <c r="A384" s="2">
        <v>10521</v>
      </c>
      <c r="B384" s="2" t="s">
        <v>1108</v>
      </c>
      <c r="C384" s="2" t="s">
        <v>1108</v>
      </c>
      <c r="D384" s="3" t="s">
        <v>1315</v>
      </c>
      <c r="E384" s="2"/>
      <c r="F384" s="2"/>
      <c r="G384" s="2" t="s">
        <v>170</v>
      </c>
      <c r="H384" s="3" t="s">
        <v>1316</v>
      </c>
      <c r="I384" s="5">
        <v>768590</v>
      </c>
      <c r="J384" s="5">
        <f>I384*1.48</f>
        <v>1137513.2</v>
      </c>
      <c r="K384" s="2" t="s">
        <v>30</v>
      </c>
      <c r="L384" s="2" t="s">
        <v>141</v>
      </c>
      <c r="M384" s="2" t="s">
        <v>190</v>
      </c>
      <c r="N384" s="2" t="s">
        <v>2460</v>
      </c>
      <c r="O384" s="2" t="s">
        <v>1591</v>
      </c>
      <c r="P384" s="2"/>
    </row>
    <row r="385" spans="1:16" ht="22.5">
      <c r="A385" s="2">
        <v>10522</v>
      </c>
      <c r="B385" s="2" t="s">
        <v>1108</v>
      </c>
      <c r="C385" s="2" t="s">
        <v>1108</v>
      </c>
      <c r="D385" s="3" t="s">
        <v>1119</v>
      </c>
      <c r="E385" s="2" t="s">
        <v>1379</v>
      </c>
      <c r="F385" s="2" t="s">
        <v>1118</v>
      </c>
      <c r="G385" s="2" t="s">
        <v>3477</v>
      </c>
      <c r="H385" s="3" t="s">
        <v>1380</v>
      </c>
      <c r="I385" s="5">
        <v>8807400</v>
      </c>
      <c r="J385" s="5">
        <f>I385*1.48</f>
        <v>13034952</v>
      </c>
      <c r="K385" s="2" t="s">
        <v>30</v>
      </c>
      <c r="L385" s="2"/>
      <c r="M385" s="2" t="s">
        <v>3479</v>
      </c>
      <c r="N385" s="2" t="s">
        <v>2459</v>
      </c>
      <c r="O385" s="2" t="s">
        <v>1591</v>
      </c>
      <c r="P385" s="2"/>
    </row>
    <row r="386" spans="1:16" ht="22.5">
      <c r="A386" s="2">
        <v>10523</v>
      </c>
      <c r="B386" s="2" t="s">
        <v>1108</v>
      </c>
      <c r="C386" s="2" t="s">
        <v>1108</v>
      </c>
      <c r="D386" s="3" t="s">
        <v>1381</v>
      </c>
      <c r="E386" s="2" t="s">
        <v>1346</v>
      </c>
      <c r="F386" s="2" t="s">
        <v>1377</v>
      </c>
      <c r="G386" s="2" t="s">
        <v>3524</v>
      </c>
      <c r="H386" s="3" t="s">
        <v>1382</v>
      </c>
      <c r="I386" s="5">
        <v>2494006</v>
      </c>
      <c r="J386" s="5">
        <f>I386*1.48</f>
        <v>3691128.88</v>
      </c>
      <c r="K386" s="2" t="s">
        <v>30</v>
      </c>
      <c r="L386" s="2"/>
      <c r="M386" s="2" t="s">
        <v>3500</v>
      </c>
      <c r="N386" s="2" t="s">
        <v>2459</v>
      </c>
      <c r="O386" s="2" t="s">
        <v>1591</v>
      </c>
      <c r="P386" s="2"/>
    </row>
    <row r="387" spans="1:16" ht="22.5">
      <c r="A387" s="2">
        <v>10526</v>
      </c>
      <c r="B387" s="2" t="s">
        <v>1108</v>
      </c>
      <c r="C387" s="2" t="s">
        <v>1108</v>
      </c>
      <c r="D387" s="3" t="s">
        <v>1383</v>
      </c>
      <c r="E387" s="2" t="s">
        <v>1384</v>
      </c>
      <c r="F387" s="2" t="s">
        <v>1385</v>
      </c>
      <c r="G387" s="2" t="s">
        <v>3524</v>
      </c>
      <c r="H387" s="3" t="s">
        <v>1382</v>
      </c>
      <c r="I387" s="5">
        <v>3583249</v>
      </c>
      <c r="J387" s="5">
        <f>I387*2.026</f>
        <v>7259662.473999999</v>
      </c>
      <c r="K387" s="2" t="s">
        <v>42</v>
      </c>
      <c r="L387" s="2"/>
      <c r="M387" s="2" t="s">
        <v>3499</v>
      </c>
      <c r="N387" s="2" t="s">
        <v>2459</v>
      </c>
      <c r="O387" s="2" t="s">
        <v>1591</v>
      </c>
      <c r="P387" s="2"/>
    </row>
    <row r="388" spans="1:16" ht="22.5">
      <c r="A388" s="2">
        <v>10527</v>
      </c>
      <c r="B388" s="2" t="s">
        <v>1108</v>
      </c>
      <c r="C388" s="2" t="s">
        <v>1108</v>
      </c>
      <c r="D388" s="3" t="s">
        <v>1142</v>
      </c>
      <c r="E388" s="2" t="s">
        <v>1118</v>
      </c>
      <c r="F388" s="2" t="s">
        <v>1317</v>
      </c>
      <c r="G388" s="2" t="s">
        <v>3489</v>
      </c>
      <c r="H388" s="3" t="s">
        <v>1318</v>
      </c>
      <c r="I388" s="5">
        <v>12444619</v>
      </c>
      <c r="J388" s="5">
        <f>I388*1.48</f>
        <v>18418036.12</v>
      </c>
      <c r="K388" s="2" t="s">
        <v>30</v>
      </c>
      <c r="L388" s="2" t="s">
        <v>141</v>
      </c>
      <c r="M388" s="2" t="s">
        <v>3500</v>
      </c>
      <c r="N388" s="2" t="s">
        <v>2459</v>
      </c>
      <c r="O388" s="2" t="s">
        <v>1591</v>
      </c>
      <c r="P388" s="2"/>
    </row>
    <row r="389" spans="1:16" ht="22.5">
      <c r="A389" s="2">
        <v>10529</v>
      </c>
      <c r="B389" s="2" t="s">
        <v>1108</v>
      </c>
      <c r="C389" s="2" t="s">
        <v>1108</v>
      </c>
      <c r="D389" s="3" t="s">
        <v>1386</v>
      </c>
      <c r="E389" s="2" t="s">
        <v>864</v>
      </c>
      <c r="F389" s="2" t="s">
        <v>1259</v>
      </c>
      <c r="G389" s="2" t="s">
        <v>3486</v>
      </c>
      <c r="H389" s="3" t="s">
        <v>1382</v>
      </c>
      <c r="I389" s="5">
        <v>5528671</v>
      </c>
      <c r="J389" s="5">
        <f>I389*2.026</f>
        <v>11201087.445999999</v>
      </c>
      <c r="K389" s="2" t="s">
        <v>42</v>
      </c>
      <c r="L389" s="2"/>
      <c r="M389" s="2" t="s">
        <v>3500</v>
      </c>
      <c r="N389" s="2" t="s">
        <v>2459</v>
      </c>
      <c r="O389" s="2" t="s">
        <v>1591</v>
      </c>
      <c r="P389" s="2" t="s">
        <v>141</v>
      </c>
    </row>
    <row r="390" spans="1:16" ht="22.5">
      <c r="A390" s="2">
        <v>10530</v>
      </c>
      <c r="B390" s="2" t="s">
        <v>1108</v>
      </c>
      <c r="C390" s="2" t="s">
        <v>1108</v>
      </c>
      <c r="D390" s="3" t="s">
        <v>1319</v>
      </c>
      <c r="E390" s="2" t="s">
        <v>1215</v>
      </c>
      <c r="F390" s="2" t="s">
        <v>1320</v>
      </c>
      <c r="G390" s="2" t="s">
        <v>3475</v>
      </c>
      <c r="H390" s="3" t="s">
        <v>1321</v>
      </c>
      <c r="I390" s="5">
        <v>11897840</v>
      </c>
      <c r="J390" s="5">
        <f>I390*2.026</f>
        <v>24105023.839999996</v>
      </c>
      <c r="K390" s="2" t="s">
        <v>42</v>
      </c>
      <c r="L390" s="2" t="s">
        <v>141</v>
      </c>
      <c r="M390" s="2" t="s">
        <v>3499</v>
      </c>
      <c r="N390" s="2" t="s">
        <v>2459</v>
      </c>
      <c r="O390" s="2" t="s">
        <v>1591</v>
      </c>
      <c r="P390" s="2" t="s">
        <v>141</v>
      </c>
    </row>
    <row r="391" spans="1:16" ht="22.5">
      <c r="A391" s="2">
        <v>10532</v>
      </c>
      <c r="B391" s="2" t="s">
        <v>1108</v>
      </c>
      <c r="C391" s="2" t="s">
        <v>1108</v>
      </c>
      <c r="D391" s="3" t="s">
        <v>1387</v>
      </c>
      <c r="E391" s="2" t="s">
        <v>1388</v>
      </c>
      <c r="F391" s="2" t="s">
        <v>1389</v>
      </c>
      <c r="G391" s="2" t="s">
        <v>3486</v>
      </c>
      <c r="H391" s="3" t="s">
        <v>1382</v>
      </c>
      <c r="I391" s="5">
        <v>7202147</v>
      </c>
      <c r="J391" s="5">
        <f>I391*2.026</f>
        <v>14591549.821999999</v>
      </c>
      <c r="K391" s="2" t="s">
        <v>42</v>
      </c>
      <c r="L391" s="2"/>
      <c r="M391" s="2" t="s">
        <v>3500</v>
      </c>
      <c r="N391" s="2" t="s">
        <v>2459</v>
      </c>
      <c r="O391" s="2" t="s">
        <v>1591</v>
      </c>
      <c r="P391" s="2"/>
    </row>
    <row r="392" spans="1:16" ht="22.5">
      <c r="A392" s="2">
        <v>10533</v>
      </c>
      <c r="B392" s="2" t="s">
        <v>1108</v>
      </c>
      <c r="C392" s="2" t="s">
        <v>1108</v>
      </c>
      <c r="D392" s="3" t="s">
        <v>1322</v>
      </c>
      <c r="E392" s="2" t="s">
        <v>1323</v>
      </c>
      <c r="F392" s="2" t="s">
        <v>1324</v>
      </c>
      <c r="G392" s="2" t="s">
        <v>3477</v>
      </c>
      <c r="H392" s="3" t="s">
        <v>1325</v>
      </c>
      <c r="I392" s="5">
        <v>28644245</v>
      </c>
      <c r="J392" s="5">
        <f>I392*2.026</f>
        <v>58033240.37</v>
      </c>
      <c r="K392" s="2" t="s">
        <v>42</v>
      </c>
      <c r="L392" s="2" t="s">
        <v>141</v>
      </c>
      <c r="M392" s="2" t="s">
        <v>3497</v>
      </c>
      <c r="N392" s="2" t="s">
        <v>2459</v>
      </c>
      <c r="O392" s="2" t="s">
        <v>1591</v>
      </c>
      <c r="P392" s="2" t="s">
        <v>141</v>
      </c>
    </row>
    <row r="393" spans="1:16" ht="33.75">
      <c r="A393" s="2">
        <v>10534</v>
      </c>
      <c r="B393" s="2" t="s">
        <v>1108</v>
      </c>
      <c r="C393" s="2" t="s">
        <v>1108</v>
      </c>
      <c r="D393" s="3" t="s">
        <v>1324</v>
      </c>
      <c r="E393" s="2" t="s">
        <v>1326</v>
      </c>
      <c r="F393" s="2" t="s">
        <v>1322</v>
      </c>
      <c r="G393" s="2" t="s">
        <v>3475</v>
      </c>
      <c r="H393" s="3" t="s">
        <v>1327</v>
      </c>
      <c r="I393" s="5">
        <v>19795513</v>
      </c>
      <c r="J393" s="5">
        <f>I393*2.772</f>
        <v>54873162.036</v>
      </c>
      <c r="K393" s="2" t="s">
        <v>154</v>
      </c>
      <c r="L393" s="2" t="s">
        <v>141</v>
      </c>
      <c r="M393" s="2" t="s">
        <v>3497</v>
      </c>
      <c r="N393" s="2" t="s">
        <v>2459</v>
      </c>
      <c r="O393" s="2" t="s">
        <v>1591</v>
      </c>
      <c r="P393" s="2" t="s">
        <v>141</v>
      </c>
    </row>
    <row r="394" spans="1:16" ht="22.5">
      <c r="A394" s="2">
        <v>10536</v>
      </c>
      <c r="B394" s="2" t="s">
        <v>1424</v>
      </c>
      <c r="C394" s="2" t="s">
        <v>1424</v>
      </c>
      <c r="D394" s="3" t="s">
        <v>2713</v>
      </c>
      <c r="E394" s="2" t="s">
        <v>1268</v>
      </c>
      <c r="F394" s="2" t="s">
        <v>2714</v>
      </c>
      <c r="G394" s="2" t="s">
        <v>3486</v>
      </c>
      <c r="H394" s="3" t="s">
        <v>2715</v>
      </c>
      <c r="I394" s="5">
        <v>4202582</v>
      </c>
      <c r="J394" s="5">
        <f>I394*1.48</f>
        <v>6219821.36</v>
      </c>
      <c r="K394" s="2" t="s">
        <v>30</v>
      </c>
      <c r="L394" s="2"/>
      <c r="M394" s="2" t="s">
        <v>3497</v>
      </c>
      <c r="N394" s="2" t="s">
        <v>2459</v>
      </c>
      <c r="O394" s="2" t="s">
        <v>3093</v>
      </c>
      <c r="P394" s="2"/>
    </row>
    <row r="395" spans="1:16" ht="22.5">
      <c r="A395" s="2">
        <v>10537</v>
      </c>
      <c r="B395" s="2" t="s">
        <v>1108</v>
      </c>
      <c r="C395" s="2" t="s">
        <v>1108</v>
      </c>
      <c r="D395" s="3" t="s">
        <v>1328</v>
      </c>
      <c r="E395" s="2" t="s">
        <v>1209</v>
      </c>
      <c r="F395" s="2" t="s">
        <v>1322</v>
      </c>
      <c r="G395" s="2" t="s">
        <v>3480</v>
      </c>
      <c r="H395" s="3" t="s">
        <v>1329</v>
      </c>
      <c r="I395" s="5">
        <v>7925735</v>
      </c>
      <c r="J395" s="5">
        <f>I395*2.026</f>
        <v>16057539.109999998</v>
      </c>
      <c r="K395" s="2" t="s">
        <v>42</v>
      </c>
      <c r="L395" s="2" t="s">
        <v>141</v>
      </c>
      <c r="M395" s="2" t="s">
        <v>3497</v>
      </c>
      <c r="N395" s="2" t="s">
        <v>2459</v>
      </c>
      <c r="O395" s="2" t="s">
        <v>1591</v>
      </c>
      <c r="P395" s="2"/>
    </row>
    <row r="396" spans="1:16" ht="22.5">
      <c r="A396" s="2">
        <v>10538</v>
      </c>
      <c r="B396" s="2" t="s">
        <v>2102</v>
      </c>
      <c r="C396" s="2" t="s">
        <v>2102</v>
      </c>
      <c r="D396" s="3" t="s">
        <v>2141</v>
      </c>
      <c r="E396" s="2" t="s">
        <v>1268</v>
      </c>
      <c r="F396" s="2" t="s">
        <v>2142</v>
      </c>
      <c r="G396" s="2" t="s">
        <v>3480</v>
      </c>
      <c r="H396" s="3" t="s">
        <v>2143</v>
      </c>
      <c r="I396" s="5">
        <v>15800000</v>
      </c>
      <c r="J396" s="5">
        <f>I396*2.772</f>
        <v>43797600</v>
      </c>
      <c r="K396" s="2" t="s">
        <v>154</v>
      </c>
      <c r="L396" s="2"/>
      <c r="M396" s="2" t="s">
        <v>3593</v>
      </c>
      <c r="N396" s="2" t="s">
        <v>2459</v>
      </c>
      <c r="O396" s="2" t="s">
        <v>1817</v>
      </c>
      <c r="P396" s="2"/>
    </row>
    <row r="397" spans="1:16" ht="22.5">
      <c r="A397" s="2">
        <v>10541</v>
      </c>
      <c r="B397" s="2" t="s">
        <v>1108</v>
      </c>
      <c r="C397" s="2" t="s">
        <v>1108</v>
      </c>
      <c r="D397" s="3" t="s">
        <v>1209</v>
      </c>
      <c r="E397" s="2" t="s">
        <v>1196</v>
      </c>
      <c r="F397" s="2" t="s">
        <v>1324</v>
      </c>
      <c r="G397" s="2" t="s">
        <v>3486</v>
      </c>
      <c r="H397" s="3" t="s">
        <v>1330</v>
      </c>
      <c r="I397" s="5">
        <v>11797690</v>
      </c>
      <c r="J397" s="5">
        <f>I397*2.772</f>
        <v>32703196.679999996</v>
      </c>
      <c r="K397" s="2" t="s">
        <v>154</v>
      </c>
      <c r="L397" s="2" t="s">
        <v>141</v>
      </c>
      <c r="M397" s="2" t="s">
        <v>3497</v>
      </c>
      <c r="N397" s="2" t="s">
        <v>2459</v>
      </c>
      <c r="O397" s="2" t="s">
        <v>1591</v>
      </c>
      <c r="P397" s="2" t="s">
        <v>141</v>
      </c>
    </row>
    <row r="398" spans="1:16" ht="22.5">
      <c r="A398" s="2">
        <v>10542</v>
      </c>
      <c r="B398" s="2" t="s">
        <v>1424</v>
      </c>
      <c r="C398" s="2" t="s">
        <v>1424</v>
      </c>
      <c r="D398" s="3" t="s">
        <v>2093</v>
      </c>
      <c r="E398" s="2" t="s">
        <v>1268</v>
      </c>
      <c r="F398" s="2" t="s">
        <v>2716</v>
      </c>
      <c r="G398" s="2" t="s">
        <v>3480</v>
      </c>
      <c r="H398" s="3" t="s">
        <v>2717</v>
      </c>
      <c r="I398" s="5">
        <v>3014698</v>
      </c>
      <c r="J398" s="5">
        <f>I398*1.125</f>
        <v>3391535.25</v>
      </c>
      <c r="K398" s="2" t="s">
        <v>12</v>
      </c>
      <c r="L398" s="2" t="s">
        <v>141</v>
      </c>
      <c r="M398" s="2" t="s">
        <v>3497</v>
      </c>
      <c r="N398" s="2" t="s">
        <v>2459</v>
      </c>
      <c r="O398" s="2" t="s">
        <v>3093</v>
      </c>
      <c r="P398" s="2" t="s">
        <v>141</v>
      </c>
    </row>
    <row r="399" spans="1:16" ht="33.75">
      <c r="A399" s="2">
        <v>10543</v>
      </c>
      <c r="B399" s="2" t="s">
        <v>1108</v>
      </c>
      <c r="C399" s="2" t="s">
        <v>1108</v>
      </c>
      <c r="D399" s="3" t="s">
        <v>1206</v>
      </c>
      <c r="E399" s="2" t="s">
        <v>1324</v>
      </c>
      <c r="F399" s="2" t="s">
        <v>1331</v>
      </c>
      <c r="G399" s="2" t="s">
        <v>3477</v>
      </c>
      <c r="H399" s="3" t="s">
        <v>1332</v>
      </c>
      <c r="I399" s="5">
        <v>8651396</v>
      </c>
      <c r="J399" s="5">
        <f>I399*2.772</f>
        <v>23981669.711999997</v>
      </c>
      <c r="K399" s="2" t="s">
        <v>154</v>
      </c>
      <c r="L399" s="2" t="s">
        <v>141</v>
      </c>
      <c r="M399" s="2" t="s">
        <v>3497</v>
      </c>
      <c r="N399" s="2" t="s">
        <v>2459</v>
      </c>
      <c r="O399" s="2" t="s">
        <v>1591</v>
      </c>
      <c r="P399" s="2"/>
    </row>
    <row r="400" spans="1:16" ht="22.5">
      <c r="A400" s="2">
        <v>10544</v>
      </c>
      <c r="B400" s="2" t="s">
        <v>1108</v>
      </c>
      <c r="C400" s="2" t="s">
        <v>1108</v>
      </c>
      <c r="D400" s="3" t="s">
        <v>1333</v>
      </c>
      <c r="E400" s="2" t="s">
        <v>1334</v>
      </c>
      <c r="F400" s="2" t="s">
        <v>1335</v>
      </c>
      <c r="G400" s="2" t="s">
        <v>3475</v>
      </c>
      <c r="H400" s="3" t="s">
        <v>1336</v>
      </c>
      <c r="I400" s="5">
        <v>5705413</v>
      </c>
      <c r="J400" s="5">
        <f>I400*2.026</f>
        <v>11559166.737999998</v>
      </c>
      <c r="K400" s="2" t="s">
        <v>42</v>
      </c>
      <c r="L400" s="2" t="s">
        <v>141</v>
      </c>
      <c r="M400" s="2" t="s">
        <v>3499</v>
      </c>
      <c r="N400" s="2" t="s">
        <v>2458</v>
      </c>
      <c r="O400" s="2" t="s">
        <v>1591</v>
      </c>
      <c r="P400" s="2" t="s">
        <v>141</v>
      </c>
    </row>
    <row r="401" spans="1:16" ht="22.5">
      <c r="A401" s="2">
        <v>10545</v>
      </c>
      <c r="B401" s="2" t="s">
        <v>92</v>
      </c>
      <c r="C401" s="2" t="s">
        <v>138</v>
      </c>
      <c r="D401" s="3" t="s">
        <v>760</v>
      </c>
      <c r="E401" s="2" t="s">
        <v>761</v>
      </c>
      <c r="F401" s="2" t="s">
        <v>762</v>
      </c>
      <c r="G401" s="2" t="s">
        <v>3487</v>
      </c>
      <c r="H401" s="3" t="s">
        <v>763</v>
      </c>
      <c r="I401" s="5">
        <v>34200000</v>
      </c>
      <c r="J401" s="5">
        <f>I401*1.48</f>
        <v>50616000</v>
      </c>
      <c r="K401" s="2" t="s">
        <v>30</v>
      </c>
      <c r="L401" s="2" t="s">
        <v>141</v>
      </c>
      <c r="M401" s="2" t="s">
        <v>3497</v>
      </c>
      <c r="N401" s="2" t="s">
        <v>2459</v>
      </c>
      <c r="O401" s="2" t="s">
        <v>694</v>
      </c>
      <c r="P401" s="2" t="s">
        <v>141</v>
      </c>
    </row>
    <row r="402" spans="1:16" ht="22.5">
      <c r="A402" s="2">
        <v>10546</v>
      </c>
      <c r="B402" s="2" t="s">
        <v>92</v>
      </c>
      <c r="C402" s="2" t="s">
        <v>92</v>
      </c>
      <c r="D402" s="3" t="s">
        <v>764</v>
      </c>
      <c r="E402" s="2" t="s">
        <v>369</v>
      </c>
      <c r="F402" s="2" t="s">
        <v>765</v>
      </c>
      <c r="G402" s="2" t="s">
        <v>3487</v>
      </c>
      <c r="H402" s="3" t="s">
        <v>766</v>
      </c>
      <c r="I402" s="5">
        <v>15277000</v>
      </c>
      <c r="J402" s="5">
        <f>I402*2.026</f>
        <v>30951201.999999996</v>
      </c>
      <c r="K402" s="2" t="s">
        <v>42</v>
      </c>
      <c r="L402" s="2" t="s">
        <v>141</v>
      </c>
      <c r="M402" s="2" t="s">
        <v>3476</v>
      </c>
      <c r="N402" s="2" t="s">
        <v>2459</v>
      </c>
      <c r="O402" s="2" t="s">
        <v>694</v>
      </c>
      <c r="P402" s="2"/>
    </row>
    <row r="403" spans="1:16" ht="22.5">
      <c r="A403" s="2">
        <v>10547</v>
      </c>
      <c r="B403" s="2" t="s">
        <v>92</v>
      </c>
      <c r="C403" s="2" t="s">
        <v>92</v>
      </c>
      <c r="D403" s="3" t="s">
        <v>767</v>
      </c>
      <c r="E403" s="2" t="s">
        <v>336</v>
      </c>
      <c r="F403" s="2" t="s">
        <v>768</v>
      </c>
      <c r="G403" s="2" t="s">
        <v>3487</v>
      </c>
      <c r="H403" s="3" t="s">
        <v>769</v>
      </c>
      <c r="I403" s="5">
        <v>58640000</v>
      </c>
      <c r="J403" s="5">
        <f>I403*2.772</f>
        <v>162550080</v>
      </c>
      <c r="K403" s="2" t="s">
        <v>154</v>
      </c>
      <c r="L403" s="2" t="s">
        <v>141</v>
      </c>
      <c r="M403" s="2" t="s">
        <v>3497</v>
      </c>
      <c r="N403" s="2" t="s">
        <v>2459</v>
      </c>
      <c r="O403" s="2" t="s">
        <v>694</v>
      </c>
      <c r="P403" s="2"/>
    </row>
    <row r="404" spans="1:16" ht="22.5">
      <c r="A404" s="2">
        <v>10548</v>
      </c>
      <c r="B404" s="2" t="s">
        <v>92</v>
      </c>
      <c r="C404" s="2" t="s">
        <v>92</v>
      </c>
      <c r="D404" s="3" t="s">
        <v>770</v>
      </c>
      <c r="E404" s="2" t="s">
        <v>768</v>
      </c>
      <c r="F404" s="2" t="s">
        <v>771</v>
      </c>
      <c r="G404" s="2" t="s">
        <v>3487</v>
      </c>
      <c r="H404" s="3" t="s">
        <v>772</v>
      </c>
      <c r="I404" s="5">
        <v>16230000</v>
      </c>
      <c r="J404" s="5">
        <f>I404*2.772</f>
        <v>44989560</v>
      </c>
      <c r="K404" s="2" t="s">
        <v>154</v>
      </c>
      <c r="L404" s="2" t="s">
        <v>141</v>
      </c>
      <c r="M404" s="2" t="s">
        <v>3476</v>
      </c>
      <c r="N404" s="2" t="s">
        <v>2459</v>
      </c>
      <c r="O404" s="2" t="s">
        <v>694</v>
      </c>
      <c r="P404" s="2" t="s">
        <v>141</v>
      </c>
    </row>
    <row r="405" spans="1:16" ht="22.5">
      <c r="A405" s="2">
        <v>10549</v>
      </c>
      <c r="B405" s="2" t="s">
        <v>92</v>
      </c>
      <c r="C405" s="2" t="s">
        <v>92</v>
      </c>
      <c r="D405" s="3" t="s">
        <v>773</v>
      </c>
      <c r="E405" s="2" t="s">
        <v>774</v>
      </c>
      <c r="F405" s="2" t="s">
        <v>775</v>
      </c>
      <c r="G405" s="2" t="s">
        <v>3487</v>
      </c>
      <c r="H405" s="3" t="s">
        <v>776</v>
      </c>
      <c r="I405" s="5">
        <v>12400000</v>
      </c>
      <c r="J405" s="5">
        <f>I405*2.772</f>
        <v>34372800</v>
      </c>
      <c r="K405" s="2" t="s">
        <v>154</v>
      </c>
      <c r="L405" s="2" t="s">
        <v>141</v>
      </c>
      <c r="M405" s="2" t="s">
        <v>3497</v>
      </c>
      <c r="N405" s="2" t="s">
        <v>2459</v>
      </c>
      <c r="O405" s="2" t="s">
        <v>694</v>
      </c>
      <c r="P405" s="2"/>
    </row>
    <row r="406" spans="1:16" ht="33.75">
      <c r="A406" s="2">
        <v>10550</v>
      </c>
      <c r="B406" s="2" t="s">
        <v>92</v>
      </c>
      <c r="C406" s="2" t="s">
        <v>92</v>
      </c>
      <c r="D406" s="3" t="s">
        <v>777</v>
      </c>
      <c r="E406" s="2" t="s">
        <v>354</v>
      </c>
      <c r="F406" s="2" t="s">
        <v>778</v>
      </c>
      <c r="G406" s="2" t="s">
        <v>3487</v>
      </c>
      <c r="H406" s="3" t="s">
        <v>3398</v>
      </c>
      <c r="I406" s="5">
        <v>5400000</v>
      </c>
      <c r="J406" s="5">
        <f>I406*1.48</f>
        <v>7992000</v>
      </c>
      <c r="K406" s="2" t="s">
        <v>30</v>
      </c>
      <c r="L406" s="2" t="s">
        <v>141</v>
      </c>
      <c r="M406" s="2" t="s">
        <v>3476</v>
      </c>
      <c r="N406" s="2" t="s">
        <v>2459</v>
      </c>
      <c r="O406" s="2" t="s">
        <v>694</v>
      </c>
      <c r="P406" s="2"/>
    </row>
    <row r="407" spans="1:16" ht="22.5">
      <c r="A407" s="2">
        <v>10552</v>
      </c>
      <c r="B407" s="2" t="s">
        <v>92</v>
      </c>
      <c r="C407" s="2" t="s">
        <v>92</v>
      </c>
      <c r="D407" s="3" t="s">
        <v>1077</v>
      </c>
      <c r="E407" s="2" t="s">
        <v>170</v>
      </c>
      <c r="F407" s="2" t="s">
        <v>170</v>
      </c>
      <c r="G407" s="2" t="s">
        <v>3487</v>
      </c>
      <c r="H407" s="3" t="s">
        <v>1078</v>
      </c>
      <c r="I407" s="5">
        <v>21200000</v>
      </c>
      <c r="J407" s="5">
        <f>I407*2.772</f>
        <v>58766399.99999999</v>
      </c>
      <c r="K407" s="2" t="s">
        <v>170</v>
      </c>
      <c r="L407" s="2"/>
      <c r="M407" s="2" t="s">
        <v>3500</v>
      </c>
      <c r="N407" s="2" t="s">
        <v>2459</v>
      </c>
      <c r="O407" s="2" t="s">
        <v>694</v>
      </c>
      <c r="P407" s="2"/>
    </row>
    <row r="408" spans="1:16" ht="22.5">
      <c r="A408" s="2">
        <v>10553</v>
      </c>
      <c r="B408" s="2" t="s">
        <v>189</v>
      </c>
      <c r="C408" s="2" t="s">
        <v>92</v>
      </c>
      <c r="D408" s="3" t="s">
        <v>247</v>
      </c>
      <c r="E408" s="2" t="s">
        <v>248</v>
      </c>
      <c r="F408" s="2" t="s">
        <v>14</v>
      </c>
      <c r="G408" s="2" t="s">
        <v>3487</v>
      </c>
      <c r="H408" s="3" t="s">
        <v>250</v>
      </c>
      <c r="I408" s="5">
        <v>27391000</v>
      </c>
      <c r="J408" s="5">
        <f>I408*2.026</f>
        <v>55494165.99999999</v>
      </c>
      <c r="K408" s="2" t="s">
        <v>3227</v>
      </c>
      <c r="L408" s="2" t="s">
        <v>141</v>
      </c>
      <c r="M408" s="2"/>
      <c r="N408" s="2" t="s">
        <v>2459</v>
      </c>
      <c r="O408" s="2" t="s">
        <v>694</v>
      </c>
      <c r="P408" s="2" t="s">
        <v>141</v>
      </c>
    </row>
    <row r="409" spans="1:16" ht="22.5">
      <c r="A409" s="2">
        <v>10557</v>
      </c>
      <c r="B409" s="2" t="s">
        <v>92</v>
      </c>
      <c r="C409" s="2" t="s">
        <v>92</v>
      </c>
      <c r="D409" s="3" t="s">
        <v>1079</v>
      </c>
      <c r="E409" s="2" t="s">
        <v>14</v>
      </c>
      <c r="F409" s="2" t="s">
        <v>312</v>
      </c>
      <c r="G409" s="2" t="s">
        <v>3487</v>
      </c>
      <c r="H409" s="3" t="s">
        <v>1080</v>
      </c>
      <c r="I409" s="5">
        <v>25000000</v>
      </c>
      <c r="J409" s="5">
        <f>I409*2.772</f>
        <v>69300000</v>
      </c>
      <c r="K409" s="2" t="s">
        <v>170</v>
      </c>
      <c r="L409" s="2"/>
      <c r="M409" s="2" t="s">
        <v>3506</v>
      </c>
      <c r="N409" s="2" t="s">
        <v>2459</v>
      </c>
      <c r="O409" s="2" t="s">
        <v>694</v>
      </c>
      <c r="P409" s="2"/>
    </row>
    <row r="410" spans="1:16" ht="22.5">
      <c r="A410" s="2">
        <v>10558</v>
      </c>
      <c r="B410" s="2" t="s">
        <v>92</v>
      </c>
      <c r="C410" s="2" t="s">
        <v>92</v>
      </c>
      <c r="D410" s="3" t="s">
        <v>779</v>
      </c>
      <c r="E410" s="2" t="s">
        <v>780</v>
      </c>
      <c r="F410" s="2" t="s">
        <v>781</v>
      </c>
      <c r="G410" s="2" t="s">
        <v>3487</v>
      </c>
      <c r="H410" s="3" t="s">
        <v>782</v>
      </c>
      <c r="I410" s="5">
        <v>9941000</v>
      </c>
      <c r="J410" s="5">
        <f>I410*1.48</f>
        <v>14712680</v>
      </c>
      <c r="K410" s="2" t="s">
        <v>30</v>
      </c>
      <c r="L410" s="2" t="s">
        <v>141</v>
      </c>
      <c r="M410" s="2" t="s">
        <v>3476</v>
      </c>
      <c r="N410" s="2" t="s">
        <v>2459</v>
      </c>
      <c r="O410" s="2" t="s">
        <v>694</v>
      </c>
      <c r="P410" s="2"/>
    </row>
    <row r="411" spans="1:16" ht="22.5">
      <c r="A411" s="2">
        <v>10559</v>
      </c>
      <c r="B411" s="2" t="s">
        <v>92</v>
      </c>
      <c r="C411" s="2" t="s">
        <v>92</v>
      </c>
      <c r="D411" s="3" t="s">
        <v>783</v>
      </c>
      <c r="E411" s="2" t="s">
        <v>15</v>
      </c>
      <c r="F411" s="2" t="s">
        <v>784</v>
      </c>
      <c r="G411" s="2" t="s">
        <v>3487</v>
      </c>
      <c r="H411" s="3" t="s">
        <v>785</v>
      </c>
      <c r="I411" s="5">
        <v>40620000</v>
      </c>
      <c r="J411" s="5">
        <f>I411*2.772</f>
        <v>112598639.99999999</v>
      </c>
      <c r="K411" s="2" t="s">
        <v>154</v>
      </c>
      <c r="L411" s="2" t="s">
        <v>141</v>
      </c>
      <c r="M411" s="2" t="s">
        <v>3497</v>
      </c>
      <c r="N411" s="2" t="s">
        <v>2459</v>
      </c>
      <c r="O411" s="2" t="s">
        <v>694</v>
      </c>
      <c r="P411" s="2"/>
    </row>
    <row r="412" spans="1:16" ht="33.75">
      <c r="A412" s="2">
        <v>10560</v>
      </c>
      <c r="B412" s="2" t="s">
        <v>92</v>
      </c>
      <c r="C412" s="2" t="s">
        <v>138</v>
      </c>
      <c r="D412" s="3" t="s">
        <v>786</v>
      </c>
      <c r="E412" s="2" t="s">
        <v>424</v>
      </c>
      <c r="F412" s="2" t="s">
        <v>787</v>
      </c>
      <c r="G412" s="2" t="s">
        <v>3487</v>
      </c>
      <c r="H412" s="3" t="s">
        <v>788</v>
      </c>
      <c r="I412" s="5">
        <v>27299000</v>
      </c>
      <c r="J412" s="5">
        <f>I412*2.026</f>
        <v>55307773.99999999</v>
      </c>
      <c r="K412" s="2" t="s">
        <v>42</v>
      </c>
      <c r="L412" s="2" t="s">
        <v>141</v>
      </c>
      <c r="M412" s="2" t="s">
        <v>3506</v>
      </c>
      <c r="N412" s="2" t="s">
        <v>2459</v>
      </c>
      <c r="O412" s="2" t="s">
        <v>694</v>
      </c>
      <c r="P412" s="2"/>
    </row>
    <row r="413" spans="1:16" ht="22.5">
      <c r="A413" s="2">
        <v>10561</v>
      </c>
      <c r="B413" s="2" t="s">
        <v>92</v>
      </c>
      <c r="C413" s="2" t="s">
        <v>92</v>
      </c>
      <c r="D413" s="3" t="s">
        <v>789</v>
      </c>
      <c r="E413" s="2" t="s">
        <v>790</v>
      </c>
      <c r="F413" s="2" t="s">
        <v>791</v>
      </c>
      <c r="G413" s="2" t="s">
        <v>3487</v>
      </c>
      <c r="H413" s="3" t="s">
        <v>792</v>
      </c>
      <c r="I413" s="5">
        <v>15530000</v>
      </c>
      <c r="J413" s="5">
        <f>I413*1.48</f>
        <v>22984400</v>
      </c>
      <c r="K413" s="2" t="s">
        <v>30</v>
      </c>
      <c r="L413" s="2" t="s">
        <v>141</v>
      </c>
      <c r="M413" s="2" t="s">
        <v>3510</v>
      </c>
      <c r="N413" s="2" t="s">
        <v>2459</v>
      </c>
      <c r="O413" s="2" t="s">
        <v>694</v>
      </c>
      <c r="P413" s="2"/>
    </row>
    <row r="414" spans="1:16" ht="22.5">
      <c r="A414" s="2">
        <v>10563</v>
      </c>
      <c r="B414" s="2" t="s">
        <v>92</v>
      </c>
      <c r="C414" s="2" t="s">
        <v>92</v>
      </c>
      <c r="D414" s="3" t="s">
        <v>793</v>
      </c>
      <c r="E414" s="2" t="s">
        <v>794</v>
      </c>
      <c r="F414" s="2" t="s">
        <v>336</v>
      </c>
      <c r="G414" s="2" t="s">
        <v>3486</v>
      </c>
      <c r="H414" s="3" t="s">
        <v>782</v>
      </c>
      <c r="I414" s="5">
        <v>38357000</v>
      </c>
      <c r="J414" s="5">
        <f>I414*2.772</f>
        <v>106325603.99999999</v>
      </c>
      <c r="K414" s="2" t="s">
        <v>154</v>
      </c>
      <c r="L414" s="2" t="s">
        <v>141</v>
      </c>
      <c r="M414" s="2" t="s">
        <v>3476</v>
      </c>
      <c r="N414" s="2" t="s">
        <v>2459</v>
      </c>
      <c r="O414" s="2" t="s">
        <v>694</v>
      </c>
      <c r="P414" s="2"/>
    </row>
    <row r="415" spans="1:16" ht="22.5">
      <c r="A415" s="2">
        <v>10564</v>
      </c>
      <c r="B415" s="2" t="s">
        <v>92</v>
      </c>
      <c r="C415" s="2" t="s">
        <v>92</v>
      </c>
      <c r="D415" s="3" t="s">
        <v>795</v>
      </c>
      <c r="E415" s="2" t="s">
        <v>778</v>
      </c>
      <c r="F415" s="2" t="s">
        <v>794</v>
      </c>
      <c r="G415" s="2" t="s">
        <v>3487</v>
      </c>
      <c r="H415" s="3" t="s">
        <v>796</v>
      </c>
      <c r="I415" s="5">
        <v>6100000</v>
      </c>
      <c r="J415" s="5">
        <f>I415*2.772</f>
        <v>16909200</v>
      </c>
      <c r="K415" s="2" t="s">
        <v>154</v>
      </c>
      <c r="L415" s="2" t="s">
        <v>141</v>
      </c>
      <c r="M415" s="2" t="s">
        <v>3497</v>
      </c>
      <c r="N415" s="2" t="s">
        <v>2459</v>
      </c>
      <c r="O415" s="2" t="s">
        <v>694</v>
      </c>
      <c r="P415" s="2"/>
    </row>
    <row r="416" spans="1:16" ht="22.5">
      <c r="A416" s="2">
        <v>10565</v>
      </c>
      <c r="B416" s="2" t="s">
        <v>92</v>
      </c>
      <c r="C416" s="2" t="s">
        <v>92</v>
      </c>
      <c r="D416" s="3" t="s">
        <v>797</v>
      </c>
      <c r="E416" s="2" t="s">
        <v>286</v>
      </c>
      <c r="F416" s="2" t="s">
        <v>798</v>
      </c>
      <c r="G416" s="2" t="s">
        <v>3487</v>
      </c>
      <c r="H416" s="7" t="s">
        <v>3691</v>
      </c>
      <c r="I416" s="5">
        <v>11100000</v>
      </c>
      <c r="J416" s="5">
        <f>I416*1.48</f>
        <v>16428000</v>
      </c>
      <c r="K416" s="2" t="s">
        <v>30</v>
      </c>
      <c r="L416" s="2" t="s">
        <v>141</v>
      </c>
      <c r="M416" s="2" t="s">
        <v>3506</v>
      </c>
      <c r="N416" s="2" t="s">
        <v>2459</v>
      </c>
      <c r="O416" s="2" t="s">
        <v>694</v>
      </c>
      <c r="P416" s="2"/>
    </row>
    <row r="417" spans="1:16" ht="22.5">
      <c r="A417" s="2">
        <v>10566</v>
      </c>
      <c r="B417" s="2" t="s">
        <v>92</v>
      </c>
      <c r="C417" s="2" t="s">
        <v>92</v>
      </c>
      <c r="D417" s="3" t="s">
        <v>797</v>
      </c>
      <c r="E417" s="2" t="s">
        <v>799</v>
      </c>
      <c r="F417" s="2" t="s">
        <v>800</v>
      </c>
      <c r="G417" s="2" t="s">
        <v>3487</v>
      </c>
      <c r="H417" s="3" t="s">
        <v>782</v>
      </c>
      <c r="I417" s="5">
        <v>3600000</v>
      </c>
      <c r="J417" s="5">
        <f>I417*1.48</f>
        <v>5328000</v>
      </c>
      <c r="K417" s="2" t="s">
        <v>30</v>
      </c>
      <c r="L417" s="2" t="s">
        <v>141</v>
      </c>
      <c r="M417" s="2" t="s">
        <v>3506</v>
      </c>
      <c r="N417" s="2" t="s">
        <v>2459</v>
      </c>
      <c r="O417" s="2" t="s">
        <v>694</v>
      </c>
      <c r="P417" s="2"/>
    </row>
    <row r="418" spans="1:16" ht="22.5">
      <c r="A418" s="2">
        <v>10567</v>
      </c>
      <c r="B418" s="2" t="s">
        <v>92</v>
      </c>
      <c r="C418" s="2" t="s">
        <v>92</v>
      </c>
      <c r="D418" s="3" t="s">
        <v>801</v>
      </c>
      <c r="E418" s="2" t="s">
        <v>802</v>
      </c>
      <c r="F418" s="2" t="s">
        <v>803</v>
      </c>
      <c r="G418" s="2" t="s">
        <v>3486</v>
      </c>
      <c r="H418" s="3" t="s">
        <v>804</v>
      </c>
      <c r="I418" s="5">
        <v>4390000</v>
      </c>
      <c r="J418" s="5">
        <f>I418*2.772</f>
        <v>12169080</v>
      </c>
      <c r="K418" s="2" t="s">
        <v>154</v>
      </c>
      <c r="L418" s="2" t="s">
        <v>141</v>
      </c>
      <c r="M418" s="2" t="s">
        <v>3476</v>
      </c>
      <c r="N418" s="2" t="s">
        <v>2459</v>
      </c>
      <c r="O418" s="2" t="s">
        <v>694</v>
      </c>
      <c r="P418" s="2" t="s">
        <v>141</v>
      </c>
    </row>
    <row r="419" spans="1:16" ht="22.5">
      <c r="A419" s="2">
        <v>10568</v>
      </c>
      <c r="B419" s="2" t="s">
        <v>92</v>
      </c>
      <c r="C419" s="2" t="s">
        <v>92</v>
      </c>
      <c r="D419" s="3" t="s">
        <v>805</v>
      </c>
      <c r="E419" s="2" t="s">
        <v>806</v>
      </c>
      <c r="F419" s="2" t="s">
        <v>807</v>
      </c>
      <c r="G419" s="2" t="s">
        <v>3487</v>
      </c>
      <c r="H419" s="3" t="s">
        <v>808</v>
      </c>
      <c r="I419" s="5">
        <v>49150000</v>
      </c>
      <c r="J419" s="5">
        <f>I419*1.48</f>
        <v>72742000</v>
      </c>
      <c r="K419" s="2" t="s">
        <v>30</v>
      </c>
      <c r="L419" s="2" t="s">
        <v>141</v>
      </c>
      <c r="M419" s="2" t="s">
        <v>3500</v>
      </c>
      <c r="N419" s="2" t="s">
        <v>2459</v>
      </c>
      <c r="O419" s="2" t="s">
        <v>694</v>
      </c>
      <c r="P419" s="2"/>
    </row>
    <row r="420" spans="1:16" ht="22.5">
      <c r="A420" s="2">
        <v>10569</v>
      </c>
      <c r="B420" s="2" t="s">
        <v>92</v>
      </c>
      <c r="C420" s="2" t="s">
        <v>92</v>
      </c>
      <c r="D420" s="3" t="s">
        <v>809</v>
      </c>
      <c r="E420" s="2" t="s">
        <v>810</v>
      </c>
      <c r="F420" s="2" t="s">
        <v>424</v>
      </c>
      <c r="G420" s="2" t="s">
        <v>3487</v>
      </c>
      <c r="H420" s="3" t="s">
        <v>796</v>
      </c>
      <c r="I420" s="5">
        <v>17611000</v>
      </c>
      <c r="J420" s="5">
        <f>I420*2.026</f>
        <v>35679886</v>
      </c>
      <c r="K420" s="2" t="s">
        <v>42</v>
      </c>
      <c r="L420" s="2" t="s">
        <v>141</v>
      </c>
      <c r="M420" s="2" t="s">
        <v>3497</v>
      </c>
      <c r="N420" s="2" t="s">
        <v>2459</v>
      </c>
      <c r="O420" s="2" t="s">
        <v>694</v>
      </c>
      <c r="P420" s="2"/>
    </row>
    <row r="421" spans="1:16" ht="33.75">
      <c r="A421" s="2">
        <v>10571</v>
      </c>
      <c r="B421" s="2" t="s">
        <v>92</v>
      </c>
      <c r="C421" s="2" t="s">
        <v>92</v>
      </c>
      <c r="D421" s="3" t="s">
        <v>811</v>
      </c>
      <c r="E421" s="2" t="s">
        <v>286</v>
      </c>
      <c r="F421" s="2" t="s">
        <v>775</v>
      </c>
      <c r="G421" s="2" t="s">
        <v>3487</v>
      </c>
      <c r="H421" s="3" t="s">
        <v>3460</v>
      </c>
      <c r="I421" s="5">
        <v>34870000</v>
      </c>
      <c r="J421" s="5">
        <f>I421*2.772</f>
        <v>96659640</v>
      </c>
      <c r="K421" s="2" t="s">
        <v>154</v>
      </c>
      <c r="L421" s="2" t="s">
        <v>141</v>
      </c>
      <c r="M421" s="2" t="s">
        <v>3476</v>
      </c>
      <c r="N421" s="2" t="s">
        <v>2459</v>
      </c>
      <c r="O421" s="2" t="s">
        <v>694</v>
      </c>
      <c r="P421" s="2" t="s">
        <v>141</v>
      </c>
    </row>
    <row r="422" spans="1:16" ht="22.5">
      <c r="A422" s="2">
        <v>10572</v>
      </c>
      <c r="B422" s="2" t="s">
        <v>92</v>
      </c>
      <c r="C422" s="2" t="s">
        <v>92</v>
      </c>
      <c r="D422" s="3" t="s">
        <v>812</v>
      </c>
      <c r="E422" s="2" t="s">
        <v>813</v>
      </c>
      <c r="F422" s="2" t="s">
        <v>814</v>
      </c>
      <c r="G422" s="2" t="s">
        <v>3487</v>
      </c>
      <c r="H422" s="3" t="s">
        <v>796</v>
      </c>
      <c r="I422" s="5">
        <v>8933000</v>
      </c>
      <c r="J422" s="5">
        <f>I422*1.125</f>
        <v>10049625</v>
      </c>
      <c r="K422" s="2" t="s">
        <v>12</v>
      </c>
      <c r="L422" s="2" t="s">
        <v>141</v>
      </c>
      <c r="M422" s="2" t="s">
        <v>3510</v>
      </c>
      <c r="N422" s="2" t="s">
        <v>2459</v>
      </c>
      <c r="O422" s="2" t="s">
        <v>694</v>
      </c>
      <c r="P422" s="2"/>
    </row>
    <row r="423" spans="1:16" ht="22.5">
      <c r="A423" s="2">
        <v>10573</v>
      </c>
      <c r="B423" s="2" t="s">
        <v>92</v>
      </c>
      <c r="C423" s="2" t="s">
        <v>92</v>
      </c>
      <c r="D423" s="3" t="s">
        <v>812</v>
      </c>
      <c r="E423" s="2" t="s">
        <v>814</v>
      </c>
      <c r="F423" s="2" t="s">
        <v>815</v>
      </c>
      <c r="G423" s="2" t="s">
        <v>3487</v>
      </c>
      <c r="H423" s="3" t="s">
        <v>782</v>
      </c>
      <c r="I423" s="5">
        <v>17326000</v>
      </c>
      <c r="J423" s="5">
        <f>I423*2.772</f>
        <v>48027672</v>
      </c>
      <c r="K423" s="2" t="s">
        <v>154</v>
      </c>
      <c r="L423" s="2" t="s">
        <v>141</v>
      </c>
      <c r="M423" s="2" t="s">
        <v>3476</v>
      </c>
      <c r="N423" s="2" t="s">
        <v>2459</v>
      </c>
      <c r="O423" s="2" t="s">
        <v>694</v>
      </c>
      <c r="P423" s="2"/>
    </row>
    <row r="424" spans="1:16" ht="33.75">
      <c r="A424" s="2">
        <v>10575</v>
      </c>
      <c r="B424" s="2" t="s">
        <v>92</v>
      </c>
      <c r="C424" s="2" t="s">
        <v>92</v>
      </c>
      <c r="D424" s="3" t="s">
        <v>354</v>
      </c>
      <c r="E424" s="2" t="s">
        <v>465</v>
      </c>
      <c r="F424" s="2" t="s">
        <v>286</v>
      </c>
      <c r="G424" s="2" t="s">
        <v>3487</v>
      </c>
      <c r="H424" s="3" t="s">
        <v>3428</v>
      </c>
      <c r="I424" s="5">
        <v>26192000</v>
      </c>
      <c r="J424" s="5">
        <f>I424*1.48</f>
        <v>38764160</v>
      </c>
      <c r="K424" s="2" t="s">
        <v>30</v>
      </c>
      <c r="L424" s="2" t="s">
        <v>141</v>
      </c>
      <c r="M424" s="2" t="s">
        <v>3476</v>
      </c>
      <c r="N424" s="2" t="s">
        <v>2459</v>
      </c>
      <c r="O424" s="2" t="s">
        <v>694</v>
      </c>
      <c r="P424" s="2" t="s">
        <v>141</v>
      </c>
    </row>
    <row r="425" spans="1:16" ht="22.5">
      <c r="A425" s="2">
        <v>10577</v>
      </c>
      <c r="B425" s="2" t="s">
        <v>92</v>
      </c>
      <c r="C425" s="2" t="s">
        <v>92</v>
      </c>
      <c r="D425" s="3" t="s">
        <v>816</v>
      </c>
      <c r="E425" s="2" t="s">
        <v>98</v>
      </c>
      <c r="F425" s="2" t="s">
        <v>817</v>
      </c>
      <c r="G425" s="2" t="s">
        <v>3487</v>
      </c>
      <c r="H425" s="3" t="s">
        <v>818</v>
      </c>
      <c r="I425" s="5">
        <v>22587000</v>
      </c>
      <c r="J425" s="5">
        <f>I425*2.772</f>
        <v>62611163.99999999</v>
      </c>
      <c r="K425" s="2" t="s">
        <v>154</v>
      </c>
      <c r="L425" s="2" t="s">
        <v>141</v>
      </c>
      <c r="M425" s="2" t="s">
        <v>3497</v>
      </c>
      <c r="N425" s="2" t="s">
        <v>2459</v>
      </c>
      <c r="O425" s="2" t="s">
        <v>694</v>
      </c>
      <c r="P425" s="2"/>
    </row>
    <row r="426" spans="1:16" ht="22.5">
      <c r="A426" s="2">
        <v>10578</v>
      </c>
      <c r="B426" s="2" t="s">
        <v>92</v>
      </c>
      <c r="C426" s="2" t="s">
        <v>92</v>
      </c>
      <c r="D426" s="3" t="s">
        <v>819</v>
      </c>
      <c r="E426" s="2" t="s">
        <v>820</v>
      </c>
      <c r="F426" s="2" t="s">
        <v>73</v>
      </c>
      <c r="G426" s="2" t="s">
        <v>3487</v>
      </c>
      <c r="H426" s="3" t="s">
        <v>821</v>
      </c>
      <c r="I426" s="5">
        <v>24735000</v>
      </c>
      <c r="J426" s="5">
        <f>I426*2.026</f>
        <v>50113109.99999999</v>
      </c>
      <c r="K426" s="2" t="s">
        <v>42</v>
      </c>
      <c r="L426" s="2" t="s">
        <v>141</v>
      </c>
      <c r="M426" s="2" t="s">
        <v>3510</v>
      </c>
      <c r="N426" s="2" t="s">
        <v>2459</v>
      </c>
      <c r="O426" s="2" t="s">
        <v>694</v>
      </c>
      <c r="P426" s="2"/>
    </row>
    <row r="427" spans="1:16" ht="22.5">
      <c r="A427" s="2">
        <v>10579</v>
      </c>
      <c r="B427" s="2" t="s">
        <v>92</v>
      </c>
      <c r="C427" s="2" t="s">
        <v>92</v>
      </c>
      <c r="D427" s="3" t="s">
        <v>812</v>
      </c>
      <c r="E427" s="2" t="s">
        <v>822</v>
      </c>
      <c r="F427" s="2" t="s">
        <v>823</v>
      </c>
      <c r="G427" s="2" t="s">
        <v>3487</v>
      </c>
      <c r="H427" s="3" t="s">
        <v>824</v>
      </c>
      <c r="I427" s="5">
        <v>4000000</v>
      </c>
      <c r="J427" s="5">
        <f>I427*2.026</f>
        <v>8103999.999999999</v>
      </c>
      <c r="K427" s="2" t="s">
        <v>42</v>
      </c>
      <c r="L427" s="2" t="s">
        <v>141</v>
      </c>
      <c r="M427" s="2" t="s">
        <v>3510</v>
      </c>
      <c r="N427" s="2" t="s">
        <v>2459</v>
      </c>
      <c r="O427" s="2" t="s">
        <v>694</v>
      </c>
      <c r="P427" s="2"/>
    </row>
    <row r="428" spans="1:16" ht="22.5">
      <c r="A428" s="2">
        <v>10580</v>
      </c>
      <c r="B428" s="2" t="s">
        <v>92</v>
      </c>
      <c r="C428" s="2" t="s">
        <v>92</v>
      </c>
      <c r="D428" s="3" t="s">
        <v>1074</v>
      </c>
      <c r="E428" s="2" t="s">
        <v>15</v>
      </c>
      <c r="F428" s="2" t="s">
        <v>63</v>
      </c>
      <c r="G428" s="2" t="s">
        <v>3486</v>
      </c>
      <c r="H428" s="3" t="s">
        <v>259</v>
      </c>
      <c r="I428" s="5">
        <v>18515000</v>
      </c>
      <c r="J428" s="5">
        <f>I428*2.772</f>
        <v>51323579.99999999</v>
      </c>
      <c r="K428" s="2" t="s">
        <v>170</v>
      </c>
      <c r="L428" s="2"/>
      <c r="M428" s="2" t="s">
        <v>3476</v>
      </c>
      <c r="N428" s="2" t="s">
        <v>2459</v>
      </c>
      <c r="O428" s="2" t="s">
        <v>694</v>
      </c>
      <c r="P428" s="2" t="s">
        <v>141</v>
      </c>
    </row>
    <row r="429" spans="1:16" ht="22.5">
      <c r="A429" s="2">
        <v>10582</v>
      </c>
      <c r="B429" s="2" t="s">
        <v>92</v>
      </c>
      <c r="C429" s="2" t="s">
        <v>92</v>
      </c>
      <c r="D429" s="3" t="s">
        <v>825</v>
      </c>
      <c r="E429" s="2" t="s">
        <v>826</v>
      </c>
      <c r="F429" s="2" t="s">
        <v>14</v>
      </c>
      <c r="G429" s="2" t="s">
        <v>3487</v>
      </c>
      <c r="H429" s="3" t="s">
        <v>458</v>
      </c>
      <c r="I429" s="5">
        <v>12163000</v>
      </c>
      <c r="J429" s="5">
        <f>I429*2.772</f>
        <v>33715836</v>
      </c>
      <c r="K429" s="2" t="s">
        <v>154</v>
      </c>
      <c r="L429" s="2" t="s">
        <v>141</v>
      </c>
      <c r="M429" s="2" t="s">
        <v>3497</v>
      </c>
      <c r="N429" s="2" t="s">
        <v>2459</v>
      </c>
      <c r="O429" s="2" t="s">
        <v>694</v>
      </c>
      <c r="P429" s="2"/>
    </row>
    <row r="430" spans="1:16" ht="22.5">
      <c r="A430" s="2">
        <v>10584</v>
      </c>
      <c r="B430" s="2" t="s">
        <v>92</v>
      </c>
      <c r="C430" s="2" t="s">
        <v>92</v>
      </c>
      <c r="D430" s="3" t="s">
        <v>827</v>
      </c>
      <c r="E430" s="2" t="s">
        <v>828</v>
      </c>
      <c r="F430" s="2" t="s">
        <v>829</v>
      </c>
      <c r="G430" s="2" t="s">
        <v>3486</v>
      </c>
      <c r="H430" s="3" t="s">
        <v>830</v>
      </c>
      <c r="I430" s="5">
        <v>9293000</v>
      </c>
      <c r="J430" s="5">
        <f>I430*2.026</f>
        <v>18827618</v>
      </c>
      <c r="K430" s="2" t="s">
        <v>42</v>
      </c>
      <c r="L430" s="2" t="s">
        <v>141</v>
      </c>
      <c r="M430" s="2" t="s">
        <v>3497</v>
      </c>
      <c r="N430" s="2" t="s">
        <v>2458</v>
      </c>
      <c r="O430" s="2" t="s">
        <v>694</v>
      </c>
      <c r="P430" s="2"/>
    </row>
    <row r="431" spans="1:16" ht="22.5">
      <c r="A431" s="2">
        <v>10585</v>
      </c>
      <c r="B431" s="2" t="s">
        <v>92</v>
      </c>
      <c r="C431" s="2" t="s">
        <v>92</v>
      </c>
      <c r="D431" s="3" t="s">
        <v>831</v>
      </c>
      <c r="E431" s="2" t="s">
        <v>465</v>
      </c>
      <c r="F431" s="2" t="s">
        <v>286</v>
      </c>
      <c r="G431" s="2" t="s">
        <v>3486</v>
      </c>
      <c r="H431" s="3" t="s">
        <v>832</v>
      </c>
      <c r="I431" s="5">
        <v>24333000</v>
      </c>
      <c r="J431" s="5">
        <f>I431*2.772</f>
        <v>67451076</v>
      </c>
      <c r="K431" s="2" t="s">
        <v>154</v>
      </c>
      <c r="L431" s="2" t="s">
        <v>141</v>
      </c>
      <c r="M431" s="2" t="s">
        <v>3497</v>
      </c>
      <c r="N431" s="2" t="s">
        <v>2458</v>
      </c>
      <c r="O431" s="2" t="s">
        <v>694</v>
      </c>
      <c r="P431" s="2"/>
    </row>
    <row r="432" spans="1:16" ht="22.5">
      <c r="A432" s="2">
        <v>10586</v>
      </c>
      <c r="B432" s="2" t="s">
        <v>92</v>
      </c>
      <c r="C432" s="2" t="s">
        <v>92</v>
      </c>
      <c r="D432" s="3" t="s">
        <v>1081</v>
      </c>
      <c r="E432" s="2" t="s">
        <v>849</v>
      </c>
      <c r="F432" s="2" t="s">
        <v>248</v>
      </c>
      <c r="G432" s="2" t="s">
        <v>3486</v>
      </c>
      <c r="H432" s="3" t="s">
        <v>832</v>
      </c>
      <c r="I432" s="5">
        <v>19297000</v>
      </c>
      <c r="J432" s="5">
        <f>I432*2.772</f>
        <v>53491283.99999999</v>
      </c>
      <c r="K432" s="2" t="s">
        <v>170</v>
      </c>
      <c r="L432" s="2"/>
      <c r="M432" s="2" t="s">
        <v>3476</v>
      </c>
      <c r="N432" s="2" t="s">
        <v>2458</v>
      </c>
      <c r="O432" s="2" t="s">
        <v>694</v>
      </c>
      <c r="P432" s="2" t="s">
        <v>141</v>
      </c>
    </row>
    <row r="433" spans="1:16" ht="22.5">
      <c r="A433" s="2">
        <v>10587</v>
      </c>
      <c r="B433" s="2" t="s">
        <v>92</v>
      </c>
      <c r="C433" s="2" t="s">
        <v>92</v>
      </c>
      <c r="D433" s="3" t="s">
        <v>1019</v>
      </c>
      <c r="E433" s="2" t="s">
        <v>1020</v>
      </c>
      <c r="F433" s="2" t="s">
        <v>248</v>
      </c>
      <c r="G433" s="2" t="s">
        <v>3487</v>
      </c>
      <c r="H433" s="3" t="s">
        <v>458</v>
      </c>
      <c r="I433" s="5">
        <v>11307000</v>
      </c>
      <c r="J433" s="5">
        <f>I433*1.48</f>
        <v>16734360</v>
      </c>
      <c r="K433" s="2" t="s">
        <v>30</v>
      </c>
      <c r="L433" s="2" t="s">
        <v>141</v>
      </c>
      <c r="M433" s="2" t="s">
        <v>3476</v>
      </c>
      <c r="N433" s="2" t="s">
        <v>2459</v>
      </c>
      <c r="O433" s="2" t="s">
        <v>694</v>
      </c>
      <c r="P433" s="2" t="s">
        <v>141</v>
      </c>
    </row>
    <row r="434" spans="1:16" ht="33.75">
      <c r="A434" s="2">
        <v>10588</v>
      </c>
      <c r="B434" s="2" t="s">
        <v>92</v>
      </c>
      <c r="C434" s="2" t="s">
        <v>92</v>
      </c>
      <c r="D434" s="3" t="s">
        <v>833</v>
      </c>
      <c r="E434" s="2" t="s">
        <v>834</v>
      </c>
      <c r="F434" s="2" t="s">
        <v>835</v>
      </c>
      <c r="G434" s="2" t="s">
        <v>3516</v>
      </c>
      <c r="H434" s="3" t="s">
        <v>836</v>
      </c>
      <c r="I434" s="5">
        <v>28000000</v>
      </c>
      <c r="J434" s="5">
        <f>I434*2.026</f>
        <v>56727999.99999999</v>
      </c>
      <c r="K434" s="2" t="s">
        <v>42</v>
      </c>
      <c r="L434" s="2" t="s">
        <v>141</v>
      </c>
      <c r="M434" s="2" t="s">
        <v>3500</v>
      </c>
      <c r="N434" s="2" t="s">
        <v>146</v>
      </c>
      <c r="O434" s="2" t="s">
        <v>694</v>
      </c>
      <c r="P434" s="2"/>
    </row>
    <row r="435" spans="1:16" ht="22.5">
      <c r="A435" s="2">
        <v>10589</v>
      </c>
      <c r="B435" s="2" t="s">
        <v>92</v>
      </c>
      <c r="C435" s="2" t="s">
        <v>92</v>
      </c>
      <c r="D435" s="3" t="s">
        <v>837</v>
      </c>
      <c r="E435" s="2" t="s">
        <v>838</v>
      </c>
      <c r="F435" s="2" t="s">
        <v>839</v>
      </c>
      <c r="G435" s="2" t="s">
        <v>3486</v>
      </c>
      <c r="H435" s="3" t="s">
        <v>840</v>
      </c>
      <c r="I435" s="5">
        <v>11546000</v>
      </c>
      <c r="J435" s="5">
        <f>I435*2.026</f>
        <v>23392195.999999996</v>
      </c>
      <c r="K435" s="2" t="s">
        <v>42</v>
      </c>
      <c r="L435" s="2" t="s">
        <v>141</v>
      </c>
      <c r="M435" s="2" t="s">
        <v>3510</v>
      </c>
      <c r="N435" s="2" t="s">
        <v>2458</v>
      </c>
      <c r="O435" s="2" t="s">
        <v>694</v>
      </c>
      <c r="P435" s="2" t="s">
        <v>141</v>
      </c>
    </row>
    <row r="436" spans="1:16" ht="33.75">
      <c r="A436" s="2">
        <v>10590</v>
      </c>
      <c r="B436" s="2" t="s">
        <v>92</v>
      </c>
      <c r="C436" s="2" t="s">
        <v>92</v>
      </c>
      <c r="D436" s="3" t="s">
        <v>841</v>
      </c>
      <c r="E436" s="2" t="s">
        <v>842</v>
      </c>
      <c r="F436" s="2" t="s">
        <v>843</v>
      </c>
      <c r="G436" s="2" t="s">
        <v>3487</v>
      </c>
      <c r="H436" s="3" t="s">
        <v>3459</v>
      </c>
      <c r="I436" s="5">
        <v>15000000</v>
      </c>
      <c r="J436" s="5">
        <f>I436*2.026</f>
        <v>30389999.999999996</v>
      </c>
      <c r="K436" s="2" t="s">
        <v>42</v>
      </c>
      <c r="L436" s="2" t="s">
        <v>141</v>
      </c>
      <c r="M436" s="2" t="s">
        <v>3476</v>
      </c>
      <c r="N436" s="2" t="s">
        <v>2459</v>
      </c>
      <c r="O436" s="2" t="s">
        <v>694</v>
      </c>
      <c r="P436" s="2" t="s">
        <v>141</v>
      </c>
    </row>
    <row r="437" spans="1:16" ht="22.5">
      <c r="A437" s="2">
        <v>10591</v>
      </c>
      <c r="B437" s="2" t="s">
        <v>92</v>
      </c>
      <c r="C437" s="2" t="s">
        <v>92</v>
      </c>
      <c r="D437" s="3" t="s">
        <v>844</v>
      </c>
      <c r="E437" s="2" t="s">
        <v>275</v>
      </c>
      <c r="F437" s="2" t="s">
        <v>845</v>
      </c>
      <c r="G437" s="2" t="s">
        <v>3487</v>
      </c>
      <c r="H437" s="3" t="s">
        <v>846</v>
      </c>
      <c r="I437" s="5">
        <v>26016000</v>
      </c>
      <c r="J437" s="5">
        <f>I437*2.772</f>
        <v>72116352</v>
      </c>
      <c r="K437" s="2" t="s">
        <v>154</v>
      </c>
      <c r="L437" s="2" t="s">
        <v>141</v>
      </c>
      <c r="M437" s="2" t="s">
        <v>3479</v>
      </c>
      <c r="N437" s="2" t="s">
        <v>2459</v>
      </c>
      <c r="O437" s="2" t="s">
        <v>694</v>
      </c>
      <c r="P437" s="2"/>
    </row>
    <row r="438" spans="1:16" ht="22.5">
      <c r="A438" s="2">
        <v>10592</v>
      </c>
      <c r="B438" s="2" t="s">
        <v>92</v>
      </c>
      <c r="C438" s="2" t="s">
        <v>92</v>
      </c>
      <c r="D438" s="3" t="s">
        <v>847</v>
      </c>
      <c r="E438" s="2" t="s">
        <v>848</v>
      </c>
      <c r="F438" s="2" t="s">
        <v>849</v>
      </c>
      <c r="G438" s="2" t="s">
        <v>3486</v>
      </c>
      <c r="H438" s="3" t="s">
        <v>850</v>
      </c>
      <c r="I438" s="5">
        <v>31000000</v>
      </c>
      <c r="J438" s="5">
        <f>I438*2.026</f>
        <v>62805999.99999999</v>
      </c>
      <c r="K438" s="2" t="s">
        <v>42</v>
      </c>
      <c r="L438" s="2" t="s">
        <v>141</v>
      </c>
      <c r="M438" s="2" t="s">
        <v>3510</v>
      </c>
      <c r="N438" s="2" t="s">
        <v>2459</v>
      </c>
      <c r="O438" s="2" t="s">
        <v>694</v>
      </c>
      <c r="P438" s="2"/>
    </row>
    <row r="439" spans="1:16" ht="22.5">
      <c r="A439" s="2">
        <v>10593</v>
      </c>
      <c r="B439" s="2" t="s">
        <v>92</v>
      </c>
      <c r="C439" s="2" t="s">
        <v>92</v>
      </c>
      <c r="D439" s="3" t="s">
        <v>851</v>
      </c>
      <c r="E439" s="2" t="s">
        <v>852</v>
      </c>
      <c r="F439" s="2" t="s">
        <v>14</v>
      </c>
      <c r="G439" s="2" t="s">
        <v>3486</v>
      </c>
      <c r="H439" s="3" t="s">
        <v>853</v>
      </c>
      <c r="I439" s="5">
        <v>26810000</v>
      </c>
      <c r="J439" s="5">
        <f>I439*2.772</f>
        <v>74317320</v>
      </c>
      <c r="K439" s="2" t="s">
        <v>154</v>
      </c>
      <c r="L439" s="2" t="s">
        <v>141</v>
      </c>
      <c r="M439" s="2" t="s">
        <v>3476</v>
      </c>
      <c r="N439" s="2" t="s">
        <v>2459</v>
      </c>
      <c r="O439" s="2" t="s">
        <v>694</v>
      </c>
      <c r="P439" s="2"/>
    </row>
    <row r="440" spans="1:16" ht="22.5">
      <c r="A440" s="2">
        <v>10594</v>
      </c>
      <c r="B440" s="2" t="s">
        <v>568</v>
      </c>
      <c r="C440" s="2" t="s">
        <v>92</v>
      </c>
      <c r="D440" s="3" t="s">
        <v>1067</v>
      </c>
      <c r="E440" s="2" t="s">
        <v>1068</v>
      </c>
      <c r="F440" s="2" t="s">
        <v>1069</v>
      </c>
      <c r="G440" s="2" t="s">
        <v>3477</v>
      </c>
      <c r="H440" s="3" t="s">
        <v>1070</v>
      </c>
      <c r="I440" s="5">
        <v>3780000</v>
      </c>
      <c r="J440" s="5">
        <f>I440*2.772</f>
        <v>10478160</v>
      </c>
      <c r="K440" s="2" t="s">
        <v>170</v>
      </c>
      <c r="L440" s="2"/>
      <c r="M440" s="2" t="s">
        <v>3479</v>
      </c>
      <c r="N440" s="2" t="s">
        <v>2459</v>
      </c>
      <c r="O440" s="2" t="s">
        <v>694</v>
      </c>
      <c r="P440" s="2"/>
    </row>
    <row r="441" spans="1:16" ht="22.5">
      <c r="A441" s="2">
        <v>10595</v>
      </c>
      <c r="B441" s="2" t="s">
        <v>92</v>
      </c>
      <c r="C441" s="2" t="s">
        <v>138</v>
      </c>
      <c r="D441" s="3" t="s">
        <v>633</v>
      </c>
      <c r="E441" s="2" t="s">
        <v>84</v>
      </c>
      <c r="F441" s="2" t="s">
        <v>1099</v>
      </c>
      <c r="G441" s="2" t="s">
        <v>3487</v>
      </c>
      <c r="H441" s="3" t="s">
        <v>1070</v>
      </c>
      <c r="I441" s="5">
        <v>2401000</v>
      </c>
      <c r="J441" s="5">
        <f>I441*2.772</f>
        <v>6655571.999999999</v>
      </c>
      <c r="K441" s="2" t="s">
        <v>170</v>
      </c>
      <c r="L441" s="2"/>
      <c r="M441" s="2" t="s">
        <v>3479</v>
      </c>
      <c r="N441" s="2" t="s">
        <v>2459</v>
      </c>
      <c r="O441" s="2" t="s">
        <v>694</v>
      </c>
      <c r="P441" s="2" t="s">
        <v>141</v>
      </c>
    </row>
    <row r="442" spans="1:16" ht="22.5">
      <c r="A442" s="2">
        <v>10596</v>
      </c>
      <c r="B442" s="2" t="s">
        <v>92</v>
      </c>
      <c r="C442" s="2"/>
      <c r="D442" s="3" t="s">
        <v>951</v>
      </c>
      <c r="E442" s="2" t="s">
        <v>614</v>
      </c>
      <c r="F442" s="2" t="s">
        <v>1075</v>
      </c>
      <c r="G442" s="2" t="s">
        <v>3487</v>
      </c>
      <c r="H442" s="3" t="s">
        <v>1076</v>
      </c>
      <c r="I442" s="5">
        <v>19749000</v>
      </c>
      <c r="J442" s="5">
        <f>I442*2.772</f>
        <v>54744227.99999999</v>
      </c>
      <c r="K442" s="2" t="s">
        <v>170</v>
      </c>
      <c r="L442" s="2"/>
      <c r="M442" s="2" t="s">
        <v>3506</v>
      </c>
      <c r="N442" s="2" t="s">
        <v>2459</v>
      </c>
      <c r="O442" s="2" t="s">
        <v>694</v>
      </c>
      <c r="P442" s="2"/>
    </row>
    <row r="443" spans="1:16" ht="22.5">
      <c r="A443" s="2">
        <v>10598</v>
      </c>
      <c r="B443" s="2" t="s">
        <v>92</v>
      </c>
      <c r="C443" s="2"/>
      <c r="D443" s="3" t="s">
        <v>854</v>
      </c>
      <c r="E443" s="2" t="s">
        <v>588</v>
      </c>
      <c r="F443" s="2" t="s">
        <v>621</v>
      </c>
      <c r="G443" s="2" t="s">
        <v>3487</v>
      </c>
      <c r="H443" s="3" t="s">
        <v>3399</v>
      </c>
      <c r="I443" s="5">
        <v>53000000</v>
      </c>
      <c r="J443" s="5">
        <f>I443*2.772</f>
        <v>146916000</v>
      </c>
      <c r="K443" s="2" t="s">
        <v>154</v>
      </c>
      <c r="L443" s="2" t="s">
        <v>141</v>
      </c>
      <c r="M443" s="2" t="s">
        <v>3500</v>
      </c>
      <c r="N443" s="2" t="s">
        <v>2459</v>
      </c>
      <c r="O443" s="2" t="s">
        <v>694</v>
      </c>
      <c r="P443" s="2" t="s">
        <v>141</v>
      </c>
    </row>
    <row r="444" spans="1:16" ht="22.5">
      <c r="A444" s="2">
        <v>10599</v>
      </c>
      <c r="B444" s="2" t="s">
        <v>569</v>
      </c>
      <c r="C444" s="2" t="s">
        <v>138</v>
      </c>
      <c r="D444" s="3" t="s">
        <v>570</v>
      </c>
      <c r="E444" s="2" t="s">
        <v>170</v>
      </c>
      <c r="F444" s="2" t="s">
        <v>571</v>
      </c>
      <c r="G444" s="2" t="s">
        <v>3567</v>
      </c>
      <c r="H444" s="3" t="s">
        <v>3662</v>
      </c>
      <c r="I444" s="5">
        <v>20000000</v>
      </c>
      <c r="J444" s="5">
        <f>I444*1.48</f>
        <v>29600000</v>
      </c>
      <c r="K444" s="2" t="s">
        <v>30</v>
      </c>
      <c r="L444" s="2" t="s">
        <v>141</v>
      </c>
      <c r="M444" s="2" t="s">
        <v>3500</v>
      </c>
      <c r="N444" s="2" t="s">
        <v>421</v>
      </c>
      <c r="O444" s="2" t="s">
        <v>694</v>
      </c>
      <c r="P444" s="2"/>
    </row>
    <row r="445" spans="1:16" ht="33.75">
      <c r="A445" s="2">
        <v>10605</v>
      </c>
      <c r="B445" s="2" t="s">
        <v>92</v>
      </c>
      <c r="C445" s="2" t="s">
        <v>92</v>
      </c>
      <c r="D445" s="3" t="s">
        <v>1021</v>
      </c>
      <c r="E445" s="2" t="s">
        <v>170</v>
      </c>
      <c r="F445" s="2" t="s">
        <v>170</v>
      </c>
      <c r="G445" s="2" t="s">
        <v>3511</v>
      </c>
      <c r="H445" s="3" t="s">
        <v>938</v>
      </c>
      <c r="I445" s="5">
        <v>10888000</v>
      </c>
      <c r="J445" s="5">
        <f>I445*1.48</f>
        <v>16114240</v>
      </c>
      <c r="K445" s="2" t="s">
        <v>30</v>
      </c>
      <c r="L445" s="2" t="s">
        <v>141</v>
      </c>
      <c r="M445" s="2"/>
      <c r="N445" s="2" t="s">
        <v>2460</v>
      </c>
      <c r="O445" s="2" t="s">
        <v>694</v>
      </c>
      <c r="P445" s="2"/>
    </row>
    <row r="446" spans="1:16" ht="33.75">
      <c r="A446" s="2">
        <v>10606</v>
      </c>
      <c r="B446" s="2" t="s">
        <v>92</v>
      </c>
      <c r="C446" s="2" t="s">
        <v>92</v>
      </c>
      <c r="D446" s="3" t="s">
        <v>584</v>
      </c>
      <c r="E446" s="2" t="s">
        <v>855</v>
      </c>
      <c r="F446" s="2"/>
      <c r="G446" s="2" t="s">
        <v>170</v>
      </c>
      <c r="H446" s="3" t="s">
        <v>856</v>
      </c>
      <c r="I446" s="5">
        <v>8954000</v>
      </c>
      <c r="J446" s="5">
        <f>I446*2.772</f>
        <v>24820488</v>
      </c>
      <c r="K446" s="2" t="s">
        <v>154</v>
      </c>
      <c r="L446" s="2" t="s">
        <v>141</v>
      </c>
      <c r="M446" s="2" t="s">
        <v>3479</v>
      </c>
      <c r="N446" s="2" t="s">
        <v>2458</v>
      </c>
      <c r="O446" s="2" t="s">
        <v>694</v>
      </c>
      <c r="P446" s="2"/>
    </row>
    <row r="447" spans="1:16" ht="22.5">
      <c r="A447" s="2">
        <v>10607</v>
      </c>
      <c r="B447" s="2" t="s">
        <v>92</v>
      </c>
      <c r="C447" s="2" t="s">
        <v>92</v>
      </c>
      <c r="D447" s="3" t="s">
        <v>857</v>
      </c>
      <c r="E447" s="2" t="s">
        <v>858</v>
      </c>
      <c r="F447" s="2"/>
      <c r="G447" s="2" t="s">
        <v>170</v>
      </c>
      <c r="H447" s="3" t="s">
        <v>859</v>
      </c>
      <c r="I447" s="5">
        <v>6006000</v>
      </c>
      <c r="J447" s="5">
        <f>I447*2.772</f>
        <v>16648631.999999998</v>
      </c>
      <c r="K447" s="2" t="s">
        <v>154</v>
      </c>
      <c r="L447" s="2" t="s">
        <v>141</v>
      </c>
      <c r="M447" s="2" t="s">
        <v>3510</v>
      </c>
      <c r="N447" s="2" t="s">
        <v>2458</v>
      </c>
      <c r="O447" s="2" t="s">
        <v>694</v>
      </c>
      <c r="P447" s="2"/>
    </row>
    <row r="448" spans="1:16" ht="22.5">
      <c r="A448" s="2">
        <v>10608</v>
      </c>
      <c r="B448" s="2" t="s">
        <v>92</v>
      </c>
      <c r="C448" s="2" t="s">
        <v>92</v>
      </c>
      <c r="D448" s="3" t="s">
        <v>860</v>
      </c>
      <c r="E448" s="2" t="s">
        <v>861</v>
      </c>
      <c r="F448" s="2"/>
      <c r="G448" s="2" t="s">
        <v>170</v>
      </c>
      <c r="H448" s="3" t="s">
        <v>862</v>
      </c>
      <c r="I448" s="5">
        <v>27045000</v>
      </c>
      <c r="J448" s="5">
        <f>I448*2.026</f>
        <v>54793169.99999999</v>
      </c>
      <c r="K448" s="2" t="s">
        <v>42</v>
      </c>
      <c r="L448" s="2" t="s">
        <v>141</v>
      </c>
      <c r="M448" s="2" t="s">
        <v>3497</v>
      </c>
      <c r="N448" s="2" t="s">
        <v>2458</v>
      </c>
      <c r="O448" s="2" t="s">
        <v>694</v>
      </c>
      <c r="P448" s="2"/>
    </row>
    <row r="449" spans="1:16" ht="22.5">
      <c r="A449" s="2">
        <v>10609</v>
      </c>
      <c r="B449" s="2" t="s">
        <v>92</v>
      </c>
      <c r="C449" s="2" t="s">
        <v>92</v>
      </c>
      <c r="D449" s="3" t="s">
        <v>1082</v>
      </c>
      <c r="E449" s="2" t="s">
        <v>15</v>
      </c>
      <c r="F449" s="2" t="s">
        <v>336</v>
      </c>
      <c r="G449" s="2" t="s">
        <v>3486</v>
      </c>
      <c r="H449" s="3" t="s">
        <v>1083</v>
      </c>
      <c r="I449" s="5">
        <v>2124000</v>
      </c>
      <c r="J449" s="5">
        <f>I449*2.772</f>
        <v>5887728</v>
      </c>
      <c r="K449" s="2" t="s">
        <v>170</v>
      </c>
      <c r="L449" s="2"/>
      <c r="M449" s="2" t="s">
        <v>3506</v>
      </c>
      <c r="N449" s="2" t="s">
        <v>2458</v>
      </c>
      <c r="O449" s="2" t="s">
        <v>694</v>
      </c>
      <c r="P449" s="2"/>
    </row>
    <row r="450" spans="1:16" ht="22.5">
      <c r="A450" s="2">
        <v>10610</v>
      </c>
      <c r="B450" s="2" t="s">
        <v>92</v>
      </c>
      <c r="C450" s="2" t="s">
        <v>92</v>
      </c>
      <c r="D450" s="3" t="s">
        <v>863</v>
      </c>
      <c r="E450" s="2" t="s">
        <v>336</v>
      </c>
      <c r="F450" s="2" t="s">
        <v>864</v>
      </c>
      <c r="G450" s="2" t="s">
        <v>3487</v>
      </c>
      <c r="H450" s="3" t="s">
        <v>865</v>
      </c>
      <c r="I450" s="5">
        <v>1000000</v>
      </c>
      <c r="J450" s="5">
        <f>I450*1.48</f>
        <v>1480000</v>
      </c>
      <c r="K450" s="2" t="s">
        <v>30</v>
      </c>
      <c r="L450" s="2" t="s">
        <v>141</v>
      </c>
      <c r="M450" s="2" t="s">
        <v>3497</v>
      </c>
      <c r="N450" s="2" t="s">
        <v>2458</v>
      </c>
      <c r="O450" s="2" t="s">
        <v>694</v>
      </c>
      <c r="P450" s="2"/>
    </row>
    <row r="451" spans="1:16" ht="22.5">
      <c r="A451" s="2">
        <v>10611</v>
      </c>
      <c r="B451" s="2" t="s">
        <v>92</v>
      </c>
      <c r="C451" s="2" t="s">
        <v>92</v>
      </c>
      <c r="D451" s="3" t="s">
        <v>866</v>
      </c>
      <c r="E451" s="2" t="s">
        <v>10</v>
      </c>
      <c r="F451" s="2" t="s">
        <v>867</v>
      </c>
      <c r="G451" s="2" t="s">
        <v>3486</v>
      </c>
      <c r="H451" s="3" t="s">
        <v>868</v>
      </c>
      <c r="I451" s="5">
        <v>3417000</v>
      </c>
      <c r="J451" s="5">
        <f>I451*2.772</f>
        <v>9471924</v>
      </c>
      <c r="K451" s="2" t="s">
        <v>154</v>
      </c>
      <c r="L451" s="2" t="s">
        <v>141</v>
      </c>
      <c r="M451" s="2" t="s">
        <v>3510</v>
      </c>
      <c r="N451" s="2" t="s">
        <v>2458</v>
      </c>
      <c r="O451" s="2" t="s">
        <v>694</v>
      </c>
      <c r="P451" s="2"/>
    </row>
    <row r="452" spans="1:16" ht="22.5">
      <c r="A452" s="2">
        <v>10612</v>
      </c>
      <c r="B452" s="2" t="s">
        <v>92</v>
      </c>
      <c r="C452" s="2" t="s">
        <v>92</v>
      </c>
      <c r="D452" s="3" t="s">
        <v>869</v>
      </c>
      <c r="E452" s="2" t="s">
        <v>10</v>
      </c>
      <c r="F452" s="2" t="s">
        <v>614</v>
      </c>
      <c r="G452" s="2" t="s">
        <v>3487</v>
      </c>
      <c r="H452" s="3" t="s">
        <v>870</v>
      </c>
      <c r="I452" s="5">
        <v>3610000</v>
      </c>
      <c r="J452" s="5">
        <f>I452*2.772</f>
        <v>10006920</v>
      </c>
      <c r="K452" s="2" t="s">
        <v>154</v>
      </c>
      <c r="L452" s="2" t="s">
        <v>141</v>
      </c>
      <c r="M452" s="2" t="s">
        <v>3497</v>
      </c>
      <c r="N452" s="2" t="s">
        <v>2458</v>
      </c>
      <c r="O452" s="2" t="s">
        <v>694</v>
      </c>
      <c r="P452" s="2"/>
    </row>
    <row r="453" spans="1:16" ht="22.5">
      <c r="A453" s="2">
        <v>10613</v>
      </c>
      <c r="B453" s="2" t="s">
        <v>92</v>
      </c>
      <c r="C453" s="2" t="s">
        <v>92</v>
      </c>
      <c r="D453" s="3" t="s">
        <v>871</v>
      </c>
      <c r="E453" s="2" t="s">
        <v>872</v>
      </c>
      <c r="F453" s="2" t="s">
        <v>873</v>
      </c>
      <c r="G453" s="2" t="s">
        <v>3487</v>
      </c>
      <c r="H453" s="3" t="s">
        <v>874</v>
      </c>
      <c r="I453" s="5">
        <v>1036000</v>
      </c>
      <c r="J453" s="5">
        <f>I453*2.772</f>
        <v>2871792</v>
      </c>
      <c r="K453" s="2" t="s">
        <v>154</v>
      </c>
      <c r="L453" s="2" t="s">
        <v>141</v>
      </c>
      <c r="M453" s="2" t="s">
        <v>3497</v>
      </c>
      <c r="N453" s="2" t="s">
        <v>2458</v>
      </c>
      <c r="O453" s="2" t="s">
        <v>694</v>
      </c>
      <c r="P453" s="2"/>
    </row>
    <row r="454" spans="1:16" ht="22.5">
      <c r="A454" s="2">
        <v>10614</v>
      </c>
      <c r="B454" s="2" t="s">
        <v>92</v>
      </c>
      <c r="C454" s="2" t="s">
        <v>92</v>
      </c>
      <c r="D454" s="3" t="s">
        <v>875</v>
      </c>
      <c r="E454" s="2" t="s">
        <v>97</v>
      </c>
      <c r="F454" s="2" t="s">
        <v>876</v>
      </c>
      <c r="G454" s="2" t="s">
        <v>3486</v>
      </c>
      <c r="H454" s="3" t="s">
        <v>877</v>
      </c>
      <c r="I454" s="5">
        <v>3520000</v>
      </c>
      <c r="J454" s="5">
        <f>I454*2.772</f>
        <v>9757440</v>
      </c>
      <c r="K454" s="2" t="s">
        <v>154</v>
      </c>
      <c r="L454" s="2" t="s">
        <v>141</v>
      </c>
      <c r="M454" s="2" t="s">
        <v>3506</v>
      </c>
      <c r="N454" s="2" t="s">
        <v>2458</v>
      </c>
      <c r="O454" s="2" t="s">
        <v>694</v>
      </c>
      <c r="P454" s="2"/>
    </row>
    <row r="455" spans="1:16" ht="22.5">
      <c r="A455" s="2">
        <v>10615</v>
      </c>
      <c r="B455" s="2" t="s">
        <v>92</v>
      </c>
      <c r="C455" s="2" t="s">
        <v>92</v>
      </c>
      <c r="D455" s="3" t="s">
        <v>878</v>
      </c>
      <c r="E455" s="2" t="s">
        <v>286</v>
      </c>
      <c r="F455" s="2" t="s">
        <v>794</v>
      </c>
      <c r="G455" s="2" t="s">
        <v>3486</v>
      </c>
      <c r="H455" s="3" t="s">
        <v>879</v>
      </c>
      <c r="I455" s="5">
        <v>5490000</v>
      </c>
      <c r="J455" s="5">
        <f>I455*2.026</f>
        <v>11122739.999999998</v>
      </c>
      <c r="K455" s="2" t="s">
        <v>42</v>
      </c>
      <c r="L455" s="2" t="s">
        <v>141</v>
      </c>
      <c r="M455" s="2" t="s">
        <v>3506</v>
      </c>
      <c r="N455" s="2" t="s">
        <v>2458</v>
      </c>
      <c r="O455" s="2" t="s">
        <v>694</v>
      </c>
      <c r="P455" s="2"/>
    </row>
    <row r="456" spans="1:16" ht="67.5">
      <c r="A456" s="2">
        <v>10616</v>
      </c>
      <c r="B456" s="2" t="s">
        <v>7</v>
      </c>
      <c r="C456" s="2" t="s">
        <v>7</v>
      </c>
      <c r="D456" s="3" t="s">
        <v>8</v>
      </c>
      <c r="E456" s="2" t="s">
        <v>9</v>
      </c>
      <c r="F456" s="2" t="s">
        <v>10</v>
      </c>
      <c r="G456" s="2" t="s">
        <v>3486</v>
      </c>
      <c r="H456" s="3" t="s">
        <v>11</v>
      </c>
      <c r="I456" s="5">
        <v>3500000</v>
      </c>
      <c r="J456" s="5">
        <f>I456*1.125</f>
        <v>3937500</v>
      </c>
      <c r="K456" s="2" t="s">
        <v>12</v>
      </c>
      <c r="L456" s="2" t="s">
        <v>141</v>
      </c>
      <c r="M456" s="2" t="s">
        <v>3479</v>
      </c>
      <c r="N456" s="2" t="s">
        <v>2459</v>
      </c>
      <c r="O456" s="2" t="s">
        <v>694</v>
      </c>
      <c r="P456" s="2"/>
    </row>
    <row r="457" spans="1:16" ht="33.75">
      <c r="A457" s="2">
        <v>10617</v>
      </c>
      <c r="B457" s="2" t="s">
        <v>7</v>
      </c>
      <c r="C457" s="2" t="s">
        <v>13</v>
      </c>
      <c r="D457" s="3" t="s">
        <v>14</v>
      </c>
      <c r="E457" s="2" t="s">
        <v>15</v>
      </c>
      <c r="F457" s="2" t="s">
        <v>16</v>
      </c>
      <c r="G457" s="2" t="s">
        <v>3487</v>
      </c>
      <c r="H457" s="3" t="s">
        <v>17</v>
      </c>
      <c r="I457" s="5">
        <v>10700000</v>
      </c>
      <c r="J457" s="5">
        <f>I457*1.125</f>
        <v>12037500</v>
      </c>
      <c r="K457" s="2" t="s">
        <v>12</v>
      </c>
      <c r="L457" s="2" t="s">
        <v>141</v>
      </c>
      <c r="M457" s="2" t="s">
        <v>3479</v>
      </c>
      <c r="N457" s="2" t="s">
        <v>2458</v>
      </c>
      <c r="O457" s="2" t="s">
        <v>694</v>
      </c>
      <c r="P457" s="2"/>
    </row>
    <row r="458" spans="1:16" ht="45">
      <c r="A458" s="2">
        <v>10618</v>
      </c>
      <c r="B458" s="2" t="s">
        <v>7</v>
      </c>
      <c r="C458" s="2" t="s">
        <v>7</v>
      </c>
      <c r="D458" s="3" t="s">
        <v>18</v>
      </c>
      <c r="E458" s="2" t="s">
        <v>19</v>
      </c>
      <c r="F458" s="2" t="s">
        <v>20</v>
      </c>
      <c r="G458" s="2" t="s">
        <v>3486</v>
      </c>
      <c r="H458" s="3" t="s">
        <v>21</v>
      </c>
      <c r="I458" s="5">
        <v>8900000</v>
      </c>
      <c r="J458" s="5">
        <f>I458*1.125</f>
        <v>10012500</v>
      </c>
      <c r="K458" s="2" t="s">
        <v>12</v>
      </c>
      <c r="L458" s="2" t="s">
        <v>141</v>
      </c>
      <c r="M458" s="2" t="s">
        <v>3479</v>
      </c>
      <c r="N458" s="2" t="s">
        <v>2459</v>
      </c>
      <c r="O458" s="2" t="s">
        <v>694</v>
      </c>
      <c r="P458" s="2"/>
    </row>
    <row r="459" spans="1:16" ht="22.5">
      <c r="A459" s="2">
        <v>10619</v>
      </c>
      <c r="B459" s="2" t="s">
        <v>7</v>
      </c>
      <c r="C459" s="2" t="s">
        <v>7</v>
      </c>
      <c r="D459" s="3" t="s">
        <v>22</v>
      </c>
      <c r="E459" s="2" t="s">
        <v>23</v>
      </c>
      <c r="F459" s="2" t="s">
        <v>24</v>
      </c>
      <c r="G459" s="2" t="s">
        <v>3486</v>
      </c>
      <c r="H459" s="3" t="s">
        <v>25</v>
      </c>
      <c r="I459" s="5">
        <v>3500000</v>
      </c>
      <c r="J459" s="5">
        <f>I459*1.125</f>
        <v>3937500</v>
      </c>
      <c r="K459" s="2" t="s">
        <v>12</v>
      </c>
      <c r="L459" s="2" t="s">
        <v>141</v>
      </c>
      <c r="M459" s="2" t="s">
        <v>3479</v>
      </c>
      <c r="N459" s="2" t="s">
        <v>2459</v>
      </c>
      <c r="O459" s="2" t="s">
        <v>694</v>
      </c>
      <c r="P459" s="2"/>
    </row>
    <row r="460" spans="1:16" ht="33.75">
      <c r="A460" s="2">
        <v>10620</v>
      </c>
      <c r="B460" s="2" t="s">
        <v>7</v>
      </c>
      <c r="C460" s="2" t="s">
        <v>7</v>
      </c>
      <c r="D460" s="3" t="s">
        <v>26</v>
      </c>
      <c r="E460" s="2" t="s">
        <v>27</v>
      </c>
      <c r="F460" s="2" t="s">
        <v>28</v>
      </c>
      <c r="G460" s="2" t="s">
        <v>3486</v>
      </c>
      <c r="H460" s="3" t="s">
        <v>29</v>
      </c>
      <c r="I460" s="5">
        <v>13800000</v>
      </c>
      <c r="J460" s="5">
        <f>I460*1.48</f>
        <v>20424000</v>
      </c>
      <c r="K460" s="2" t="s">
        <v>30</v>
      </c>
      <c r="L460" s="2" t="s">
        <v>141</v>
      </c>
      <c r="M460" s="2" t="s">
        <v>3479</v>
      </c>
      <c r="N460" s="2" t="s">
        <v>2459</v>
      </c>
      <c r="O460" s="2" t="s">
        <v>694</v>
      </c>
      <c r="P460" s="2"/>
    </row>
    <row r="461" spans="1:16" ht="22.5">
      <c r="A461" s="2">
        <v>10621</v>
      </c>
      <c r="B461" s="2" t="s">
        <v>7</v>
      </c>
      <c r="C461" s="2" t="s">
        <v>7</v>
      </c>
      <c r="D461" s="3" t="s">
        <v>31</v>
      </c>
      <c r="E461" s="2" t="s">
        <v>32</v>
      </c>
      <c r="F461" s="2" t="s">
        <v>33</v>
      </c>
      <c r="G461" s="2" t="s">
        <v>3486</v>
      </c>
      <c r="H461" s="3" t="s">
        <v>34</v>
      </c>
      <c r="I461" s="5">
        <v>4500000</v>
      </c>
      <c r="J461" s="5">
        <f>I461*1.48</f>
        <v>6660000</v>
      </c>
      <c r="K461" s="2" t="s">
        <v>30</v>
      </c>
      <c r="L461" s="2" t="s">
        <v>141</v>
      </c>
      <c r="M461" s="2" t="s">
        <v>3479</v>
      </c>
      <c r="N461" s="2" t="s">
        <v>2459</v>
      </c>
      <c r="O461" s="2" t="s">
        <v>694</v>
      </c>
      <c r="P461" s="2"/>
    </row>
    <row r="462" spans="1:16" ht="45">
      <c r="A462" s="2">
        <v>10622</v>
      </c>
      <c r="B462" s="2" t="s">
        <v>7</v>
      </c>
      <c r="C462" s="2" t="s">
        <v>7</v>
      </c>
      <c r="D462" s="3" t="s">
        <v>35</v>
      </c>
      <c r="E462" s="2" t="s">
        <v>36</v>
      </c>
      <c r="F462" s="2" t="s">
        <v>37</v>
      </c>
      <c r="G462" s="2" t="s">
        <v>3480</v>
      </c>
      <c r="H462" s="3" t="s">
        <v>38</v>
      </c>
      <c r="I462" s="5">
        <v>7200000</v>
      </c>
      <c r="J462" s="5">
        <f>I462*1.48</f>
        <v>10656000</v>
      </c>
      <c r="K462" s="2" t="s">
        <v>30</v>
      </c>
      <c r="L462" s="2" t="s">
        <v>141</v>
      </c>
      <c r="M462" s="2" t="s">
        <v>3510</v>
      </c>
      <c r="N462" s="2" t="s">
        <v>2459</v>
      </c>
      <c r="O462" s="2" t="s">
        <v>694</v>
      </c>
      <c r="P462" s="2"/>
    </row>
    <row r="463" spans="1:16" ht="22.5">
      <c r="A463" s="2">
        <v>10623</v>
      </c>
      <c r="B463" s="2" t="s">
        <v>7</v>
      </c>
      <c r="C463" s="2" t="s">
        <v>7</v>
      </c>
      <c r="D463" s="3" t="s">
        <v>39</v>
      </c>
      <c r="E463" s="2" t="s">
        <v>10</v>
      </c>
      <c r="F463" s="2" t="s">
        <v>40</v>
      </c>
      <c r="G463" s="2" t="s">
        <v>3487</v>
      </c>
      <c r="H463" s="3" t="s">
        <v>41</v>
      </c>
      <c r="I463" s="5">
        <v>14400000</v>
      </c>
      <c r="J463" s="5">
        <f>I463*2.026</f>
        <v>29174399.999999996</v>
      </c>
      <c r="K463" s="2" t="s">
        <v>42</v>
      </c>
      <c r="L463" s="2" t="s">
        <v>141</v>
      </c>
      <c r="M463" s="2" t="s">
        <v>3479</v>
      </c>
      <c r="N463" s="2" t="s">
        <v>2459</v>
      </c>
      <c r="O463" s="2" t="s">
        <v>694</v>
      </c>
      <c r="P463" s="2"/>
    </row>
    <row r="464" spans="1:16" ht="22.5">
      <c r="A464" s="2">
        <v>10624</v>
      </c>
      <c r="B464" s="2" t="s">
        <v>7</v>
      </c>
      <c r="C464" s="2" t="s">
        <v>7</v>
      </c>
      <c r="D464" s="3" t="s">
        <v>43</v>
      </c>
      <c r="E464" s="2" t="s">
        <v>44</v>
      </c>
      <c r="F464" s="2" t="s">
        <v>45</v>
      </c>
      <c r="G464" s="2" t="s">
        <v>3486</v>
      </c>
      <c r="H464" s="3" t="s">
        <v>46</v>
      </c>
      <c r="I464" s="5">
        <v>8900000</v>
      </c>
      <c r="J464" s="5">
        <f>I464*1.48</f>
        <v>13172000</v>
      </c>
      <c r="K464" s="2" t="s">
        <v>30</v>
      </c>
      <c r="L464" s="2" t="s">
        <v>141</v>
      </c>
      <c r="M464" s="2" t="s">
        <v>3479</v>
      </c>
      <c r="N464" s="2" t="s">
        <v>2459</v>
      </c>
      <c r="O464" s="2" t="s">
        <v>694</v>
      </c>
      <c r="P464" s="2"/>
    </row>
    <row r="465" spans="1:16" ht="22.5">
      <c r="A465" s="2">
        <v>10625</v>
      </c>
      <c r="B465" s="2" t="s">
        <v>7</v>
      </c>
      <c r="C465" s="2" t="s">
        <v>7</v>
      </c>
      <c r="D465" s="3" t="s">
        <v>47</v>
      </c>
      <c r="E465" s="2" t="s">
        <v>48</v>
      </c>
      <c r="F465" s="2" t="s">
        <v>32</v>
      </c>
      <c r="G465" s="2" t="s">
        <v>3486</v>
      </c>
      <c r="H465" s="3" t="s">
        <v>49</v>
      </c>
      <c r="I465" s="5">
        <v>3000000</v>
      </c>
      <c r="J465" s="5">
        <f>I465*1.125</f>
        <v>3375000</v>
      </c>
      <c r="K465" s="2" t="s">
        <v>12</v>
      </c>
      <c r="L465" s="2" t="s">
        <v>141</v>
      </c>
      <c r="M465" s="2" t="s">
        <v>3479</v>
      </c>
      <c r="N465" s="2" t="s">
        <v>2459</v>
      </c>
      <c r="O465" s="2" t="s">
        <v>694</v>
      </c>
      <c r="P465" s="2"/>
    </row>
    <row r="466" spans="1:16" ht="45">
      <c r="A466" s="2">
        <v>10626</v>
      </c>
      <c r="B466" s="2" t="s">
        <v>7</v>
      </c>
      <c r="C466" s="2" t="s">
        <v>7</v>
      </c>
      <c r="D466" s="3" t="s">
        <v>50</v>
      </c>
      <c r="E466" s="2" t="s">
        <v>51</v>
      </c>
      <c r="F466" s="2" t="s">
        <v>52</v>
      </c>
      <c r="G466" s="2" t="s">
        <v>3486</v>
      </c>
      <c r="H466" s="3" t="s">
        <v>53</v>
      </c>
      <c r="I466" s="5">
        <v>10000000</v>
      </c>
      <c r="J466" s="5">
        <f>I466*1.125</f>
        <v>11250000</v>
      </c>
      <c r="K466" s="2" t="s">
        <v>12</v>
      </c>
      <c r="L466" s="2" t="s">
        <v>141</v>
      </c>
      <c r="M466" s="2" t="s">
        <v>3479</v>
      </c>
      <c r="N466" s="2" t="s">
        <v>2459</v>
      </c>
      <c r="O466" s="2" t="s">
        <v>694</v>
      </c>
      <c r="P466" s="2"/>
    </row>
    <row r="467" spans="1:16" ht="22.5">
      <c r="A467" s="2">
        <v>10627</v>
      </c>
      <c r="B467" s="2" t="s">
        <v>7</v>
      </c>
      <c r="C467" s="2" t="s">
        <v>7</v>
      </c>
      <c r="D467" s="3" t="s">
        <v>54</v>
      </c>
      <c r="E467" s="2" t="s">
        <v>36</v>
      </c>
      <c r="F467" s="2" t="s">
        <v>55</v>
      </c>
      <c r="G467" s="2" t="s">
        <v>3480</v>
      </c>
      <c r="H467" s="3" t="s">
        <v>56</v>
      </c>
      <c r="I467" s="5">
        <v>3900000</v>
      </c>
      <c r="J467" s="5">
        <f>I467*1.48</f>
        <v>5772000</v>
      </c>
      <c r="K467" s="2" t="s">
        <v>30</v>
      </c>
      <c r="L467" s="2" t="s">
        <v>141</v>
      </c>
      <c r="M467" s="2" t="s">
        <v>3510</v>
      </c>
      <c r="N467" s="2" t="s">
        <v>2459</v>
      </c>
      <c r="O467" s="2" t="s">
        <v>694</v>
      </c>
      <c r="P467" s="2"/>
    </row>
    <row r="468" spans="1:16" ht="33.75">
      <c r="A468" s="2">
        <v>10628</v>
      </c>
      <c r="B468" s="2" t="s">
        <v>7</v>
      </c>
      <c r="C468" s="2" t="s">
        <v>7</v>
      </c>
      <c r="D468" s="3" t="s">
        <v>57</v>
      </c>
      <c r="E468" s="2" t="s">
        <v>10</v>
      </c>
      <c r="F468" s="2" t="s">
        <v>58</v>
      </c>
      <c r="G468" s="2" t="s">
        <v>3486</v>
      </c>
      <c r="H468" s="3" t="s">
        <v>59</v>
      </c>
      <c r="I468" s="5">
        <v>5800000</v>
      </c>
      <c r="J468" s="5">
        <f>I468*1.125</f>
        <v>6525000</v>
      </c>
      <c r="K468" s="2" t="s">
        <v>12</v>
      </c>
      <c r="L468" s="2" t="s">
        <v>141</v>
      </c>
      <c r="M468" s="2" t="s">
        <v>3479</v>
      </c>
      <c r="N468" s="2" t="s">
        <v>2458</v>
      </c>
      <c r="O468" s="2" t="s">
        <v>694</v>
      </c>
      <c r="P468" s="2"/>
    </row>
    <row r="469" spans="1:16" ht="22.5">
      <c r="A469" s="2">
        <v>10629</v>
      </c>
      <c r="B469" s="2" t="s">
        <v>7</v>
      </c>
      <c r="C469" s="2" t="s">
        <v>7</v>
      </c>
      <c r="D469" s="3" t="s">
        <v>60</v>
      </c>
      <c r="E469" s="2" t="s">
        <v>48</v>
      </c>
      <c r="F469" s="2" t="s">
        <v>14</v>
      </c>
      <c r="G469" s="2" t="s">
        <v>3486</v>
      </c>
      <c r="H469" s="3" t="s">
        <v>61</v>
      </c>
      <c r="I469" s="5">
        <v>1600000</v>
      </c>
      <c r="J469" s="5">
        <f>I469*1.48</f>
        <v>2368000</v>
      </c>
      <c r="K469" s="2" t="s">
        <v>30</v>
      </c>
      <c r="L469" s="2" t="s">
        <v>141</v>
      </c>
      <c r="M469" s="2" t="s">
        <v>3479</v>
      </c>
      <c r="N469" s="2" t="s">
        <v>2459</v>
      </c>
      <c r="O469" s="2" t="s">
        <v>694</v>
      </c>
      <c r="P469" s="2"/>
    </row>
    <row r="470" spans="1:16" ht="33.75">
      <c r="A470" s="2">
        <v>10630</v>
      </c>
      <c r="B470" s="2" t="s">
        <v>7</v>
      </c>
      <c r="C470" s="2" t="s">
        <v>7</v>
      </c>
      <c r="D470" s="3" t="s">
        <v>62</v>
      </c>
      <c r="E470" s="2" t="s">
        <v>16</v>
      </c>
      <c r="F470" s="2" t="s">
        <v>63</v>
      </c>
      <c r="G470" s="2" t="s">
        <v>3486</v>
      </c>
      <c r="H470" s="3" t="s">
        <v>64</v>
      </c>
      <c r="I470" s="5">
        <v>5500000</v>
      </c>
      <c r="J470" s="5">
        <f>I470*1.125</f>
        <v>6187500</v>
      </c>
      <c r="K470" s="2" t="s">
        <v>12</v>
      </c>
      <c r="L470" s="2" t="s">
        <v>141</v>
      </c>
      <c r="M470" s="2" t="s">
        <v>3474</v>
      </c>
      <c r="N470" s="2" t="s">
        <v>2459</v>
      </c>
      <c r="O470" s="2" t="s">
        <v>694</v>
      </c>
      <c r="P470" s="2"/>
    </row>
    <row r="471" spans="1:16" ht="33.75">
      <c r="A471" s="2">
        <v>10631</v>
      </c>
      <c r="B471" s="2" t="s">
        <v>7</v>
      </c>
      <c r="C471" s="2" t="s">
        <v>7</v>
      </c>
      <c r="D471" s="3" t="s">
        <v>65</v>
      </c>
      <c r="E471" s="2" t="s">
        <v>66</v>
      </c>
      <c r="F471" s="2" t="s">
        <v>37</v>
      </c>
      <c r="G471" s="2" t="s">
        <v>3480</v>
      </c>
      <c r="H471" s="3" t="s">
        <v>67</v>
      </c>
      <c r="I471" s="5">
        <v>6700000</v>
      </c>
      <c r="J471" s="5">
        <f>I471*1.125</f>
        <v>7537500</v>
      </c>
      <c r="K471" s="2" t="s">
        <v>12</v>
      </c>
      <c r="L471" s="2" t="s">
        <v>141</v>
      </c>
      <c r="M471" s="2" t="s">
        <v>3510</v>
      </c>
      <c r="N471" s="2" t="s">
        <v>2458</v>
      </c>
      <c r="O471" s="2" t="s">
        <v>694</v>
      </c>
      <c r="P471" s="2"/>
    </row>
    <row r="472" spans="1:16" ht="33.75">
      <c r="A472" s="2">
        <v>10633</v>
      </c>
      <c r="B472" s="2" t="s">
        <v>7</v>
      </c>
      <c r="C472" s="2" t="s">
        <v>7</v>
      </c>
      <c r="D472" s="3" t="s">
        <v>68</v>
      </c>
      <c r="E472" s="2" t="s">
        <v>69</v>
      </c>
      <c r="F472" s="2" t="s">
        <v>70</v>
      </c>
      <c r="G472" s="2" t="s">
        <v>3487</v>
      </c>
      <c r="H472" s="3" t="s">
        <v>71</v>
      </c>
      <c r="I472" s="5">
        <v>6300000</v>
      </c>
      <c r="J472" s="5">
        <f>I472*1.48</f>
        <v>9324000</v>
      </c>
      <c r="K472" s="2" t="s">
        <v>30</v>
      </c>
      <c r="L472" s="2" t="s">
        <v>141</v>
      </c>
      <c r="M472" s="2" t="s">
        <v>3500</v>
      </c>
      <c r="N472" s="2" t="s">
        <v>2459</v>
      </c>
      <c r="O472" s="2" t="s">
        <v>694</v>
      </c>
      <c r="P472" s="2"/>
    </row>
    <row r="473" spans="1:16" ht="33.75">
      <c r="A473" s="2">
        <v>10634</v>
      </c>
      <c r="B473" s="2" t="s">
        <v>7</v>
      </c>
      <c r="C473" s="2" t="s">
        <v>7</v>
      </c>
      <c r="D473" s="3" t="s">
        <v>72</v>
      </c>
      <c r="E473" s="2" t="s">
        <v>14</v>
      </c>
      <c r="F473" s="2" t="s">
        <v>73</v>
      </c>
      <c r="G473" s="2" t="s">
        <v>3487</v>
      </c>
      <c r="H473" s="3" t="s">
        <v>74</v>
      </c>
      <c r="I473" s="5">
        <v>19000000</v>
      </c>
      <c r="J473" s="5">
        <f>I473*1.48</f>
        <v>28120000</v>
      </c>
      <c r="K473" s="2" t="s">
        <v>30</v>
      </c>
      <c r="L473" s="2" t="s">
        <v>141</v>
      </c>
      <c r="M473" s="2" t="s">
        <v>3474</v>
      </c>
      <c r="N473" s="2" t="s">
        <v>2458</v>
      </c>
      <c r="O473" s="2" t="s">
        <v>694</v>
      </c>
      <c r="P473" s="2"/>
    </row>
    <row r="474" spans="1:16" ht="33.75">
      <c r="A474" s="2">
        <v>10635</v>
      </c>
      <c r="B474" s="2" t="s">
        <v>7</v>
      </c>
      <c r="C474" s="2" t="s">
        <v>7</v>
      </c>
      <c r="D474" s="3" t="s">
        <v>75</v>
      </c>
      <c r="E474" s="2" t="s">
        <v>76</v>
      </c>
      <c r="F474" s="2" t="s">
        <v>10</v>
      </c>
      <c r="G474" s="2" t="s">
        <v>3487</v>
      </c>
      <c r="H474" s="3" t="s">
        <v>77</v>
      </c>
      <c r="I474" s="5">
        <v>13900000</v>
      </c>
      <c r="J474" s="5">
        <f>I474*1.125</f>
        <v>15637500</v>
      </c>
      <c r="K474" s="2" t="s">
        <v>12</v>
      </c>
      <c r="L474" s="2" t="s">
        <v>141</v>
      </c>
      <c r="M474" s="2" t="s">
        <v>3476</v>
      </c>
      <c r="N474" s="2" t="s">
        <v>2459</v>
      </c>
      <c r="O474" s="2" t="s">
        <v>694</v>
      </c>
      <c r="P474" s="2" t="s">
        <v>141</v>
      </c>
    </row>
    <row r="475" spans="1:16" ht="33.75">
      <c r="A475" s="2">
        <v>10636</v>
      </c>
      <c r="B475" s="2" t="s">
        <v>7</v>
      </c>
      <c r="C475" s="2" t="s">
        <v>7</v>
      </c>
      <c r="D475" s="3" t="s">
        <v>78</v>
      </c>
      <c r="E475" s="2" t="s">
        <v>66</v>
      </c>
      <c r="F475" s="2" t="s">
        <v>16</v>
      </c>
      <c r="G475" s="2" t="s">
        <v>3486</v>
      </c>
      <c r="H475" s="3" t="s">
        <v>79</v>
      </c>
      <c r="I475" s="5">
        <v>2600000</v>
      </c>
      <c r="J475" s="5">
        <f>I475*1.48</f>
        <v>3848000</v>
      </c>
      <c r="K475" s="2" t="s">
        <v>30</v>
      </c>
      <c r="L475" s="2" t="s">
        <v>141</v>
      </c>
      <c r="M475" s="2" t="s">
        <v>3510</v>
      </c>
      <c r="N475" s="2" t="s">
        <v>2458</v>
      </c>
      <c r="O475" s="2" t="s">
        <v>694</v>
      </c>
      <c r="P475" s="2"/>
    </row>
    <row r="476" spans="1:16" ht="45">
      <c r="A476" s="2">
        <v>10637</v>
      </c>
      <c r="B476" s="2" t="s">
        <v>7</v>
      </c>
      <c r="C476" s="2" t="s">
        <v>7</v>
      </c>
      <c r="D476" s="3" t="s">
        <v>80</v>
      </c>
      <c r="E476" s="2" t="s">
        <v>81</v>
      </c>
      <c r="F476" s="2" t="s">
        <v>66</v>
      </c>
      <c r="G476" s="2" t="s">
        <v>3486</v>
      </c>
      <c r="H476" s="3" t="s">
        <v>82</v>
      </c>
      <c r="I476" s="5">
        <v>17100000</v>
      </c>
      <c r="J476" s="5">
        <f>I476*1.48</f>
        <v>25308000</v>
      </c>
      <c r="K476" s="2" t="s">
        <v>30</v>
      </c>
      <c r="L476" s="2" t="s">
        <v>141</v>
      </c>
      <c r="M476" s="2" t="s">
        <v>3510</v>
      </c>
      <c r="N476" s="2" t="s">
        <v>2458</v>
      </c>
      <c r="O476" s="2" t="s">
        <v>694</v>
      </c>
      <c r="P476" s="2" t="s">
        <v>141</v>
      </c>
    </row>
    <row r="477" spans="1:16" ht="22.5">
      <c r="A477" s="2">
        <v>10638</v>
      </c>
      <c r="B477" s="2" t="s">
        <v>7</v>
      </c>
      <c r="C477" s="2" t="s">
        <v>7</v>
      </c>
      <c r="D477" s="3" t="s">
        <v>83</v>
      </c>
      <c r="E477" s="2" t="s">
        <v>84</v>
      </c>
      <c r="F477" s="2" t="s">
        <v>85</v>
      </c>
      <c r="G477" s="2" t="s">
        <v>3486</v>
      </c>
      <c r="H477" s="3" t="s">
        <v>86</v>
      </c>
      <c r="I477" s="5">
        <v>4900000</v>
      </c>
      <c r="J477" s="5">
        <f>I477*1.125</f>
        <v>5512500</v>
      </c>
      <c r="K477" s="2" t="s">
        <v>12</v>
      </c>
      <c r="L477" s="2" t="s">
        <v>141</v>
      </c>
      <c r="M477" s="2" t="s">
        <v>3497</v>
      </c>
      <c r="N477" s="2" t="s">
        <v>2459</v>
      </c>
      <c r="O477" s="2" t="s">
        <v>694</v>
      </c>
      <c r="P477" s="2" t="s">
        <v>141</v>
      </c>
    </row>
    <row r="478" spans="1:16" ht="33.75">
      <c r="A478" s="2">
        <v>10639</v>
      </c>
      <c r="B478" s="2" t="s">
        <v>7</v>
      </c>
      <c r="C478" s="2" t="s">
        <v>7</v>
      </c>
      <c r="D478" s="3" t="s">
        <v>87</v>
      </c>
      <c r="E478" s="2" t="s">
        <v>88</v>
      </c>
      <c r="F478" s="2" t="s">
        <v>89</v>
      </c>
      <c r="G478" s="2" t="s">
        <v>3486</v>
      </c>
      <c r="H478" s="3" t="s">
        <v>3400</v>
      </c>
      <c r="I478" s="5">
        <v>4100000</v>
      </c>
      <c r="J478" s="5">
        <f>I478*1.125</f>
        <v>4612500</v>
      </c>
      <c r="K478" s="2" t="s">
        <v>12</v>
      </c>
      <c r="L478" s="2" t="s">
        <v>141</v>
      </c>
      <c r="M478" s="2" t="s">
        <v>3476</v>
      </c>
      <c r="N478" s="2" t="s">
        <v>2458</v>
      </c>
      <c r="O478" s="2" t="s">
        <v>694</v>
      </c>
      <c r="P478" s="2"/>
    </row>
    <row r="479" spans="1:16" ht="22.5">
      <c r="A479" s="2">
        <v>10641</v>
      </c>
      <c r="B479" s="2" t="s">
        <v>299</v>
      </c>
      <c r="C479" s="2"/>
      <c r="D479" s="3" t="s">
        <v>1084</v>
      </c>
      <c r="E479" s="2" t="s">
        <v>70</v>
      </c>
      <c r="F479" s="2" t="s">
        <v>73</v>
      </c>
      <c r="G479" s="2" t="s">
        <v>3494</v>
      </c>
      <c r="H479" s="3" t="s">
        <v>1085</v>
      </c>
      <c r="I479" s="5">
        <v>16500000</v>
      </c>
      <c r="J479" s="5">
        <f>I479*2.772</f>
        <v>45738000</v>
      </c>
      <c r="K479" s="2" t="s">
        <v>170</v>
      </c>
      <c r="L479" s="2"/>
      <c r="M479" s="2" t="s">
        <v>3506</v>
      </c>
      <c r="N479" s="2" t="s">
        <v>2459</v>
      </c>
      <c r="O479" s="2" t="s">
        <v>694</v>
      </c>
      <c r="P479" s="2" t="s">
        <v>141</v>
      </c>
    </row>
    <row r="480" spans="1:16" ht="22.5">
      <c r="A480" s="2">
        <v>10642</v>
      </c>
      <c r="B480" s="2" t="s">
        <v>7</v>
      </c>
      <c r="C480" s="2" t="s">
        <v>7</v>
      </c>
      <c r="D480" s="3" t="s">
        <v>90</v>
      </c>
      <c r="E480" s="2"/>
      <c r="F480" s="2"/>
      <c r="G480" s="2" t="s">
        <v>3487</v>
      </c>
      <c r="H480" s="3" t="s">
        <v>91</v>
      </c>
      <c r="I480" s="5">
        <v>10000000</v>
      </c>
      <c r="J480" s="5">
        <f>I480*1.48</f>
        <v>14800000</v>
      </c>
      <c r="K480" s="2" t="s">
        <v>30</v>
      </c>
      <c r="L480" s="2" t="s">
        <v>141</v>
      </c>
      <c r="M480" s="2" t="s">
        <v>3479</v>
      </c>
      <c r="N480" s="2" t="s">
        <v>2460</v>
      </c>
      <c r="O480" s="2" t="s">
        <v>694</v>
      </c>
      <c r="P480" s="2"/>
    </row>
    <row r="481" spans="1:16" ht="22.5">
      <c r="A481" s="2">
        <v>10644</v>
      </c>
      <c r="B481" s="2" t="s">
        <v>7</v>
      </c>
      <c r="C481" s="2" t="s">
        <v>92</v>
      </c>
      <c r="D481" s="3" t="s">
        <v>93</v>
      </c>
      <c r="E481" s="2" t="s">
        <v>94</v>
      </c>
      <c r="F481" s="2" t="s">
        <v>45</v>
      </c>
      <c r="G481" s="2" t="s">
        <v>3486</v>
      </c>
      <c r="H481" s="3" t="s">
        <v>95</v>
      </c>
      <c r="I481" s="5">
        <v>1400000</v>
      </c>
      <c r="J481" s="5">
        <f>I481*1.48</f>
        <v>2072000</v>
      </c>
      <c r="K481" s="2" t="s">
        <v>30</v>
      </c>
      <c r="L481" s="2" t="s">
        <v>141</v>
      </c>
      <c r="M481" s="2" t="s">
        <v>3479</v>
      </c>
      <c r="N481" s="2" t="s">
        <v>2458</v>
      </c>
      <c r="O481" s="2" t="s">
        <v>694</v>
      </c>
      <c r="P481" s="2"/>
    </row>
    <row r="482" spans="1:16" ht="22.5">
      <c r="A482" s="2">
        <v>10646</v>
      </c>
      <c r="B482" s="2" t="s">
        <v>7</v>
      </c>
      <c r="C482" s="2" t="s">
        <v>7</v>
      </c>
      <c r="D482" s="3" t="s">
        <v>96</v>
      </c>
      <c r="E482" s="2" t="s">
        <v>97</v>
      </c>
      <c r="F482" s="2" t="s">
        <v>98</v>
      </c>
      <c r="G482" s="2" t="s">
        <v>3487</v>
      </c>
      <c r="H482" s="3" t="s">
        <v>99</v>
      </c>
      <c r="I482" s="5">
        <v>2400000</v>
      </c>
      <c r="J482" s="5">
        <f>I482*1.125</f>
        <v>2700000</v>
      </c>
      <c r="K482" s="2" t="s">
        <v>12</v>
      </c>
      <c r="L482" s="2" t="s">
        <v>141</v>
      </c>
      <c r="M482" s="2" t="s">
        <v>3479</v>
      </c>
      <c r="N482" s="2" t="s">
        <v>2458</v>
      </c>
      <c r="O482" s="2" t="s">
        <v>694</v>
      </c>
      <c r="P482" s="2"/>
    </row>
    <row r="483" spans="1:16" ht="22.5">
      <c r="A483" s="2">
        <v>10648</v>
      </c>
      <c r="B483" s="2" t="s">
        <v>7</v>
      </c>
      <c r="C483" s="2" t="s">
        <v>7</v>
      </c>
      <c r="D483" s="3" t="s">
        <v>100</v>
      </c>
      <c r="E483" s="2" t="s">
        <v>101</v>
      </c>
      <c r="F483" s="2" t="s">
        <v>84</v>
      </c>
      <c r="G483" s="2" t="s">
        <v>3486</v>
      </c>
      <c r="H483" s="3" t="s">
        <v>95</v>
      </c>
      <c r="I483" s="5">
        <v>2200000</v>
      </c>
      <c r="J483" s="5">
        <f>I483*2.026</f>
        <v>4457200</v>
      </c>
      <c r="K483" s="2" t="s">
        <v>42</v>
      </c>
      <c r="L483" s="2" t="s">
        <v>141</v>
      </c>
      <c r="M483" s="2" t="s">
        <v>3500</v>
      </c>
      <c r="N483" s="2" t="s">
        <v>2458</v>
      </c>
      <c r="O483" s="2" t="s">
        <v>694</v>
      </c>
      <c r="P483" s="2" t="s">
        <v>141</v>
      </c>
    </row>
    <row r="484" spans="1:16" ht="22.5">
      <c r="A484" s="2">
        <v>10649</v>
      </c>
      <c r="B484" s="2" t="s">
        <v>7</v>
      </c>
      <c r="C484" s="2" t="s">
        <v>7</v>
      </c>
      <c r="D484" s="3" t="s">
        <v>102</v>
      </c>
      <c r="E484" s="2" t="s">
        <v>70</v>
      </c>
      <c r="F484" s="2" t="s">
        <v>103</v>
      </c>
      <c r="G484" s="2" t="s">
        <v>3487</v>
      </c>
      <c r="H484" s="3" t="s">
        <v>95</v>
      </c>
      <c r="I484" s="5">
        <v>200000</v>
      </c>
      <c r="J484" s="5">
        <f>I484*1.48</f>
        <v>296000</v>
      </c>
      <c r="K484" s="2" t="s">
        <v>30</v>
      </c>
      <c r="L484" s="2" t="s">
        <v>141</v>
      </c>
      <c r="M484" s="2" t="s">
        <v>3500</v>
      </c>
      <c r="N484" s="2" t="s">
        <v>2458</v>
      </c>
      <c r="O484" s="2" t="s">
        <v>694</v>
      </c>
      <c r="P484" s="2"/>
    </row>
    <row r="485" spans="1:16" ht="45">
      <c r="A485" s="2">
        <v>10653</v>
      </c>
      <c r="B485" s="2" t="s">
        <v>7</v>
      </c>
      <c r="C485" s="2" t="s">
        <v>7</v>
      </c>
      <c r="D485" s="3" t="s">
        <v>104</v>
      </c>
      <c r="E485" s="2" t="s">
        <v>88</v>
      </c>
      <c r="F485" s="2" t="s">
        <v>105</v>
      </c>
      <c r="G485" s="2" t="s">
        <v>3486</v>
      </c>
      <c r="H485" s="3" t="s">
        <v>106</v>
      </c>
      <c r="I485" s="5">
        <v>2500000</v>
      </c>
      <c r="J485" s="5">
        <f>I485*1.48</f>
        <v>3700000</v>
      </c>
      <c r="K485" s="2" t="s">
        <v>30</v>
      </c>
      <c r="L485" s="2" t="s">
        <v>141</v>
      </c>
      <c r="M485" s="2" t="s">
        <v>3476</v>
      </c>
      <c r="N485" s="2" t="s">
        <v>2459</v>
      </c>
      <c r="O485" s="2" t="s">
        <v>694</v>
      </c>
      <c r="P485" s="2"/>
    </row>
    <row r="486" spans="1:16" ht="22.5">
      <c r="A486" s="2">
        <v>10654</v>
      </c>
      <c r="B486" s="2" t="s">
        <v>7</v>
      </c>
      <c r="C486" s="2" t="s">
        <v>7</v>
      </c>
      <c r="D486" s="3" t="s">
        <v>107</v>
      </c>
      <c r="E486" s="2" t="s">
        <v>89</v>
      </c>
      <c r="F486" s="2" t="s">
        <v>88</v>
      </c>
      <c r="G486" s="2" t="s">
        <v>3487</v>
      </c>
      <c r="H486" s="3" t="s">
        <v>3401</v>
      </c>
      <c r="I486" s="5">
        <v>2000000</v>
      </c>
      <c r="J486" s="5">
        <f>I486*1.48</f>
        <v>2960000</v>
      </c>
      <c r="K486" s="2" t="s">
        <v>30</v>
      </c>
      <c r="L486" s="2" t="s">
        <v>141</v>
      </c>
      <c r="M486" s="2" t="s">
        <v>3476</v>
      </c>
      <c r="N486" s="2" t="s">
        <v>2458</v>
      </c>
      <c r="O486" s="2" t="s">
        <v>694</v>
      </c>
      <c r="P486" s="2" t="s">
        <v>141</v>
      </c>
    </row>
    <row r="487" spans="1:16" ht="22.5">
      <c r="A487" s="2">
        <v>10656</v>
      </c>
      <c r="B487" s="2" t="s">
        <v>7</v>
      </c>
      <c r="C487" s="2" t="s">
        <v>7</v>
      </c>
      <c r="D487" s="3" t="s">
        <v>109</v>
      </c>
      <c r="E487" s="2" t="s">
        <v>110</v>
      </c>
      <c r="F487" s="2" t="s">
        <v>111</v>
      </c>
      <c r="G487" s="2" t="s">
        <v>3486</v>
      </c>
      <c r="H487" s="3" t="s">
        <v>95</v>
      </c>
      <c r="I487" s="5">
        <v>1100000</v>
      </c>
      <c r="J487" s="5">
        <f>I487*1.48</f>
        <v>1628000</v>
      </c>
      <c r="K487" s="2" t="s">
        <v>30</v>
      </c>
      <c r="L487" s="2" t="s">
        <v>141</v>
      </c>
      <c r="M487" s="2" t="s">
        <v>3476</v>
      </c>
      <c r="N487" s="2" t="s">
        <v>2458</v>
      </c>
      <c r="O487" s="2" t="s">
        <v>694</v>
      </c>
      <c r="P487" s="2"/>
    </row>
    <row r="488" spans="1:16" ht="22.5">
      <c r="A488" s="2">
        <v>10661</v>
      </c>
      <c r="B488" s="2" t="s">
        <v>7</v>
      </c>
      <c r="C488" s="2" t="s">
        <v>7</v>
      </c>
      <c r="D488" s="3" t="s">
        <v>112</v>
      </c>
      <c r="E488" s="2" t="s">
        <v>113</v>
      </c>
      <c r="F488" s="2" t="s">
        <v>114</v>
      </c>
      <c r="G488" s="2" t="s">
        <v>3486</v>
      </c>
      <c r="H488" s="3" t="s">
        <v>95</v>
      </c>
      <c r="I488" s="5">
        <v>2700000</v>
      </c>
      <c r="J488" s="5">
        <f>I488*1.125</f>
        <v>3037500</v>
      </c>
      <c r="K488" s="2" t="s">
        <v>12</v>
      </c>
      <c r="L488" s="2" t="s">
        <v>141</v>
      </c>
      <c r="M488" s="2" t="s">
        <v>3476</v>
      </c>
      <c r="N488" s="2" t="s">
        <v>2458</v>
      </c>
      <c r="O488" s="2" t="s">
        <v>694</v>
      </c>
      <c r="P488" s="2"/>
    </row>
    <row r="489" spans="1:16" ht="22.5">
      <c r="A489" s="2">
        <v>10662</v>
      </c>
      <c r="B489" s="2" t="s">
        <v>7</v>
      </c>
      <c r="C489" s="2" t="s">
        <v>7</v>
      </c>
      <c r="D489" s="3" t="s">
        <v>112</v>
      </c>
      <c r="E489" s="2" t="s">
        <v>115</v>
      </c>
      <c r="F489" s="2" t="s">
        <v>116</v>
      </c>
      <c r="G489" s="2" t="s">
        <v>3486</v>
      </c>
      <c r="H489" s="3" t="s">
        <v>95</v>
      </c>
      <c r="I489" s="5">
        <v>1800000</v>
      </c>
      <c r="J489" s="5">
        <f>I489*1.125</f>
        <v>2025000</v>
      </c>
      <c r="K489" s="2" t="s">
        <v>12</v>
      </c>
      <c r="L489" s="2" t="s">
        <v>141</v>
      </c>
      <c r="M489" s="2" t="s">
        <v>3476</v>
      </c>
      <c r="N489" s="2" t="s">
        <v>2458</v>
      </c>
      <c r="O489" s="2" t="s">
        <v>694</v>
      </c>
      <c r="P489" s="2"/>
    </row>
    <row r="490" spans="1:16" ht="22.5">
      <c r="A490" s="2">
        <v>10663</v>
      </c>
      <c r="B490" s="2" t="s">
        <v>7</v>
      </c>
      <c r="C490" s="2" t="s">
        <v>7</v>
      </c>
      <c r="D490" s="3" t="s">
        <v>117</v>
      </c>
      <c r="E490" s="2" t="s">
        <v>118</v>
      </c>
      <c r="F490" s="2" t="s">
        <v>63</v>
      </c>
      <c r="G490" s="2" t="s">
        <v>3487</v>
      </c>
      <c r="H490" s="3" t="s">
        <v>119</v>
      </c>
      <c r="I490" s="5">
        <v>5200000</v>
      </c>
      <c r="J490" s="5">
        <f aca="true" t="shared" si="4" ref="J490:J500">I490*1.48</f>
        <v>7696000</v>
      </c>
      <c r="K490" s="2" t="s">
        <v>30</v>
      </c>
      <c r="L490" s="2" t="s">
        <v>141</v>
      </c>
      <c r="M490" s="2" t="s">
        <v>3479</v>
      </c>
      <c r="N490" s="2" t="s">
        <v>2458</v>
      </c>
      <c r="O490" s="2" t="s">
        <v>694</v>
      </c>
      <c r="P490" s="2"/>
    </row>
    <row r="491" spans="1:16" ht="22.5">
      <c r="A491" s="2">
        <v>10664</v>
      </c>
      <c r="B491" s="2" t="s">
        <v>7</v>
      </c>
      <c r="C491" s="2" t="s">
        <v>7</v>
      </c>
      <c r="D491" s="3" t="s">
        <v>120</v>
      </c>
      <c r="E491" s="2" t="s">
        <v>10</v>
      </c>
      <c r="F491" s="2" t="s">
        <v>14</v>
      </c>
      <c r="G491" s="2" t="s">
        <v>3487</v>
      </c>
      <c r="H491" s="3" t="s">
        <v>121</v>
      </c>
      <c r="I491" s="5">
        <v>4500000</v>
      </c>
      <c r="J491" s="5">
        <f t="shared" si="4"/>
        <v>6660000</v>
      </c>
      <c r="K491" s="2" t="s">
        <v>30</v>
      </c>
      <c r="L491" s="2" t="s">
        <v>141</v>
      </c>
      <c r="M491" s="2" t="s">
        <v>3479</v>
      </c>
      <c r="N491" s="2" t="s">
        <v>2458</v>
      </c>
      <c r="O491" s="2" t="s">
        <v>694</v>
      </c>
      <c r="P491" s="2"/>
    </row>
    <row r="492" spans="1:16" ht="22.5">
      <c r="A492" s="2">
        <v>10665</v>
      </c>
      <c r="B492" s="2" t="s">
        <v>7</v>
      </c>
      <c r="C492" s="2" t="s">
        <v>7</v>
      </c>
      <c r="D492" s="3" t="s">
        <v>122</v>
      </c>
      <c r="E492" s="2" t="s">
        <v>15</v>
      </c>
      <c r="F492" s="2" t="s">
        <v>123</v>
      </c>
      <c r="G492" s="2" t="s">
        <v>3486</v>
      </c>
      <c r="H492" s="3" t="s">
        <v>121</v>
      </c>
      <c r="I492" s="5">
        <v>3600000</v>
      </c>
      <c r="J492" s="5">
        <f t="shared" si="4"/>
        <v>5328000</v>
      </c>
      <c r="K492" s="2" t="s">
        <v>30</v>
      </c>
      <c r="L492" s="2" t="s">
        <v>141</v>
      </c>
      <c r="M492" s="2" t="s">
        <v>3479</v>
      </c>
      <c r="N492" s="2" t="s">
        <v>2458</v>
      </c>
      <c r="O492" s="2" t="s">
        <v>694</v>
      </c>
      <c r="P492" s="2"/>
    </row>
    <row r="493" spans="1:16" ht="22.5">
      <c r="A493" s="2">
        <v>10666</v>
      </c>
      <c r="B493" s="2" t="s">
        <v>7</v>
      </c>
      <c r="C493" s="2" t="s">
        <v>7</v>
      </c>
      <c r="D493" s="3" t="s">
        <v>124</v>
      </c>
      <c r="E493" s="2" t="s">
        <v>10</v>
      </c>
      <c r="F493" s="2" t="s">
        <v>125</v>
      </c>
      <c r="G493" s="2" t="s">
        <v>3487</v>
      </c>
      <c r="H493" s="3" t="s">
        <v>121</v>
      </c>
      <c r="I493" s="5">
        <v>3700000</v>
      </c>
      <c r="J493" s="5">
        <f t="shared" si="4"/>
        <v>5476000</v>
      </c>
      <c r="K493" s="2" t="s">
        <v>30</v>
      </c>
      <c r="L493" s="2" t="s">
        <v>141</v>
      </c>
      <c r="M493" s="2" t="s">
        <v>3479</v>
      </c>
      <c r="N493" s="2" t="s">
        <v>2458</v>
      </c>
      <c r="O493" s="2" t="s">
        <v>694</v>
      </c>
      <c r="P493" s="2"/>
    </row>
    <row r="494" spans="1:16" ht="22.5">
      <c r="A494" s="2">
        <v>10667</v>
      </c>
      <c r="B494" s="2" t="s">
        <v>7</v>
      </c>
      <c r="C494" s="2" t="s">
        <v>7</v>
      </c>
      <c r="D494" s="3" t="s">
        <v>126</v>
      </c>
      <c r="E494" s="2" t="s">
        <v>115</v>
      </c>
      <c r="F494" s="2" t="s">
        <v>114</v>
      </c>
      <c r="G494" s="2" t="s">
        <v>3486</v>
      </c>
      <c r="H494" s="3" t="s">
        <v>127</v>
      </c>
      <c r="I494" s="5">
        <v>5400000</v>
      </c>
      <c r="J494" s="5">
        <f t="shared" si="4"/>
        <v>7992000</v>
      </c>
      <c r="K494" s="2" t="s">
        <v>30</v>
      </c>
      <c r="L494" s="2" t="s">
        <v>141</v>
      </c>
      <c r="M494" s="2" t="s">
        <v>3476</v>
      </c>
      <c r="N494" s="2" t="s">
        <v>2458</v>
      </c>
      <c r="O494" s="2" t="s">
        <v>694</v>
      </c>
      <c r="P494" s="2"/>
    </row>
    <row r="495" spans="1:16" ht="22.5">
      <c r="A495" s="2">
        <v>10668</v>
      </c>
      <c r="B495" s="2" t="s">
        <v>7</v>
      </c>
      <c r="C495" s="2" t="s">
        <v>7</v>
      </c>
      <c r="D495" s="3" t="s">
        <v>128</v>
      </c>
      <c r="E495" s="2" t="s">
        <v>129</v>
      </c>
      <c r="F495" s="2" t="s">
        <v>16</v>
      </c>
      <c r="G495" s="2" t="s">
        <v>3487</v>
      </c>
      <c r="H495" s="3" t="s">
        <v>121</v>
      </c>
      <c r="I495" s="5">
        <v>12600000</v>
      </c>
      <c r="J495" s="5">
        <f t="shared" si="4"/>
        <v>18648000</v>
      </c>
      <c r="K495" s="2" t="s">
        <v>30</v>
      </c>
      <c r="L495" s="2" t="s">
        <v>141</v>
      </c>
      <c r="M495" s="2" t="s">
        <v>3479</v>
      </c>
      <c r="N495" s="2" t="s">
        <v>2458</v>
      </c>
      <c r="O495" s="2" t="s">
        <v>694</v>
      </c>
      <c r="P495" s="2"/>
    </row>
    <row r="496" spans="1:16" ht="22.5">
      <c r="A496" s="2">
        <v>10669</v>
      </c>
      <c r="B496" s="2" t="s">
        <v>7</v>
      </c>
      <c r="C496" s="2" t="s">
        <v>7</v>
      </c>
      <c r="D496" s="3" t="s">
        <v>130</v>
      </c>
      <c r="E496" s="2" t="s">
        <v>131</v>
      </c>
      <c r="F496" s="2" t="s">
        <v>132</v>
      </c>
      <c r="G496" s="2" t="s">
        <v>3487</v>
      </c>
      <c r="H496" s="3" t="s">
        <v>119</v>
      </c>
      <c r="I496" s="5">
        <v>5200000</v>
      </c>
      <c r="J496" s="5">
        <f t="shared" si="4"/>
        <v>7696000</v>
      </c>
      <c r="K496" s="2" t="s">
        <v>30</v>
      </c>
      <c r="L496" s="2" t="s">
        <v>141</v>
      </c>
      <c r="M496" s="2" t="s">
        <v>3479</v>
      </c>
      <c r="N496" s="2" t="s">
        <v>2458</v>
      </c>
      <c r="O496" s="2" t="s">
        <v>694</v>
      </c>
      <c r="P496" s="2"/>
    </row>
    <row r="497" spans="1:16" ht="22.5">
      <c r="A497" s="2">
        <v>10670</v>
      </c>
      <c r="B497" s="2" t="s">
        <v>7</v>
      </c>
      <c r="C497" s="2" t="s">
        <v>7</v>
      </c>
      <c r="D497" s="3" t="s">
        <v>133</v>
      </c>
      <c r="E497" s="2" t="s">
        <v>10</v>
      </c>
      <c r="F497" s="2" t="s">
        <v>84</v>
      </c>
      <c r="G497" s="2" t="s">
        <v>3486</v>
      </c>
      <c r="H497" s="3" t="s">
        <v>121</v>
      </c>
      <c r="I497" s="5">
        <v>6100000</v>
      </c>
      <c r="J497" s="5">
        <f t="shared" si="4"/>
        <v>9028000</v>
      </c>
      <c r="K497" s="2" t="s">
        <v>30</v>
      </c>
      <c r="L497" s="2" t="s">
        <v>141</v>
      </c>
      <c r="M497" s="2" t="s">
        <v>3476</v>
      </c>
      <c r="N497" s="2" t="s">
        <v>2458</v>
      </c>
      <c r="O497" s="2" t="s">
        <v>694</v>
      </c>
      <c r="P497" s="2" t="s">
        <v>141</v>
      </c>
    </row>
    <row r="498" spans="1:16" ht="22.5">
      <c r="A498" s="2">
        <v>10671</v>
      </c>
      <c r="B498" s="2" t="s">
        <v>7</v>
      </c>
      <c r="C498" s="2" t="s">
        <v>7</v>
      </c>
      <c r="D498" s="3" t="s">
        <v>134</v>
      </c>
      <c r="E498" s="2" t="s">
        <v>135</v>
      </c>
      <c r="F498" s="2" t="s">
        <v>84</v>
      </c>
      <c r="G498" s="2" t="s">
        <v>3487</v>
      </c>
      <c r="H498" s="3" t="s">
        <v>121</v>
      </c>
      <c r="I498" s="5">
        <v>4300000</v>
      </c>
      <c r="J498" s="5">
        <f t="shared" si="4"/>
        <v>6364000</v>
      </c>
      <c r="K498" s="2" t="s">
        <v>30</v>
      </c>
      <c r="L498" s="2" t="s">
        <v>141</v>
      </c>
      <c r="M498" s="2" t="s">
        <v>3491</v>
      </c>
      <c r="N498" s="2" t="s">
        <v>2458</v>
      </c>
      <c r="O498" s="2" t="s">
        <v>694</v>
      </c>
      <c r="P498" s="2"/>
    </row>
    <row r="499" spans="1:16" ht="22.5">
      <c r="A499" s="2">
        <v>10672</v>
      </c>
      <c r="B499" s="2" t="s">
        <v>7</v>
      </c>
      <c r="C499" s="2" t="s">
        <v>7</v>
      </c>
      <c r="D499" s="3" t="s">
        <v>136</v>
      </c>
      <c r="E499" s="2" t="s">
        <v>137</v>
      </c>
      <c r="F499" s="2" t="s">
        <v>98</v>
      </c>
      <c r="G499" s="2" t="s">
        <v>3487</v>
      </c>
      <c r="H499" s="3" t="s">
        <v>121</v>
      </c>
      <c r="I499" s="5">
        <v>5600000</v>
      </c>
      <c r="J499" s="5">
        <f t="shared" si="4"/>
        <v>8288000</v>
      </c>
      <c r="K499" s="2" t="s">
        <v>30</v>
      </c>
      <c r="L499" s="2" t="s">
        <v>141</v>
      </c>
      <c r="M499" s="2" t="s">
        <v>3491</v>
      </c>
      <c r="N499" s="2" t="s">
        <v>2458</v>
      </c>
      <c r="O499" s="2" t="s">
        <v>694</v>
      </c>
      <c r="P499" s="2"/>
    </row>
    <row r="500" spans="1:16" ht="33.75">
      <c r="A500" s="2">
        <v>10674</v>
      </c>
      <c r="B500" s="2" t="s">
        <v>475</v>
      </c>
      <c r="C500" s="2" t="s">
        <v>476</v>
      </c>
      <c r="D500" s="3" t="s">
        <v>477</v>
      </c>
      <c r="E500" s="2" t="s">
        <v>478</v>
      </c>
      <c r="F500" s="2" t="s">
        <v>479</v>
      </c>
      <c r="G500" s="2" t="s">
        <v>3487</v>
      </c>
      <c r="H500" s="3" t="s">
        <v>480</v>
      </c>
      <c r="I500" s="5">
        <v>2300000</v>
      </c>
      <c r="J500" s="5">
        <f t="shared" si="4"/>
        <v>3404000</v>
      </c>
      <c r="K500" s="2" t="s">
        <v>30</v>
      </c>
      <c r="L500" s="2" t="s">
        <v>141</v>
      </c>
      <c r="M500" s="2" t="s">
        <v>3500</v>
      </c>
      <c r="N500" s="2" t="s">
        <v>2459</v>
      </c>
      <c r="O500" s="2" t="s">
        <v>694</v>
      </c>
      <c r="P500" s="2"/>
    </row>
    <row r="501" spans="1:16" ht="56.25">
      <c r="A501" s="2">
        <v>10680</v>
      </c>
      <c r="B501" s="2" t="s">
        <v>475</v>
      </c>
      <c r="C501" s="2" t="s">
        <v>481</v>
      </c>
      <c r="D501" s="3" t="s">
        <v>482</v>
      </c>
      <c r="E501" s="2" t="s">
        <v>483</v>
      </c>
      <c r="F501" s="2" t="s">
        <v>484</v>
      </c>
      <c r="G501" s="2" t="s">
        <v>3518</v>
      </c>
      <c r="H501" s="3" t="s">
        <v>3463</v>
      </c>
      <c r="I501" s="5">
        <v>4000000</v>
      </c>
      <c r="J501" s="5">
        <f>I501*1.125</f>
        <v>4500000</v>
      </c>
      <c r="K501" s="2" t="s">
        <v>12</v>
      </c>
      <c r="L501" s="2" t="s">
        <v>141</v>
      </c>
      <c r="M501" s="2" t="s">
        <v>3488</v>
      </c>
      <c r="N501" s="2" t="s">
        <v>2459</v>
      </c>
      <c r="O501" s="2" t="s">
        <v>694</v>
      </c>
      <c r="P501" s="2"/>
    </row>
    <row r="502" spans="1:16" ht="33.75">
      <c r="A502" s="2">
        <v>10681</v>
      </c>
      <c r="B502" s="2" t="s">
        <v>475</v>
      </c>
      <c r="C502" s="2" t="s">
        <v>475</v>
      </c>
      <c r="D502" s="3" t="s">
        <v>485</v>
      </c>
      <c r="E502" s="2" t="s">
        <v>486</v>
      </c>
      <c r="F502" s="2" t="s">
        <v>487</v>
      </c>
      <c r="G502" s="2" t="s">
        <v>3563</v>
      </c>
      <c r="H502" s="3" t="s">
        <v>3461</v>
      </c>
      <c r="I502" s="5">
        <v>8000000</v>
      </c>
      <c r="J502" s="5">
        <f>I502*1.48</f>
        <v>11840000</v>
      </c>
      <c r="K502" s="2" t="s">
        <v>30</v>
      </c>
      <c r="L502" s="2" t="s">
        <v>141</v>
      </c>
      <c r="M502" s="2" t="s">
        <v>3488</v>
      </c>
      <c r="N502" s="2" t="s">
        <v>2459</v>
      </c>
      <c r="O502" s="2" t="s">
        <v>694</v>
      </c>
      <c r="P502" s="2"/>
    </row>
    <row r="503" spans="1:16" ht="33.75">
      <c r="A503" s="2">
        <v>10682</v>
      </c>
      <c r="B503" s="2" t="s">
        <v>475</v>
      </c>
      <c r="C503" s="2" t="s">
        <v>475</v>
      </c>
      <c r="D503" s="3" t="s">
        <v>488</v>
      </c>
      <c r="E503" s="2" t="s">
        <v>489</v>
      </c>
      <c r="F503" s="2" t="s">
        <v>490</v>
      </c>
      <c r="G503" s="2" t="s">
        <v>3486</v>
      </c>
      <c r="H503" s="3" t="s">
        <v>491</v>
      </c>
      <c r="I503" s="5">
        <v>15000000</v>
      </c>
      <c r="J503" s="5">
        <f>I503*2.026</f>
        <v>30389999.999999996</v>
      </c>
      <c r="K503" s="2" t="s">
        <v>42</v>
      </c>
      <c r="L503" s="2" t="s">
        <v>141</v>
      </c>
      <c r="M503" s="2" t="s">
        <v>3476</v>
      </c>
      <c r="N503" s="2" t="s">
        <v>2459</v>
      </c>
      <c r="O503" s="2" t="s">
        <v>694</v>
      </c>
      <c r="P503" s="2" t="s">
        <v>141</v>
      </c>
    </row>
    <row r="504" spans="1:16" ht="22.5">
      <c r="A504" s="2">
        <v>10684</v>
      </c>
      <c r="B504" s="2" t="s">
        <v>475</v>
      </c>
      <c r="C504" s="2" t="s">
        <v>475</v>
      </c>
      <c r="D504" s="3" t="s">
        <v>492</v>
      </c>
      <c r="E504" s="2" t="s">
        <v>483</v>
      </c>
      <c r="F504" s="2" t="s">
        <v>485</v>
      </c>
      <c r="G504" s="2" t="s">
        <v>3486</v>
      </c>
      <c r="H504" s="3" t="s">
        <v>493</v>
      </c>
      <c r="I504" s="5">
        <v>5600000</v>
      </c>
      <c r="J504" s="5">
        <f>I504*1.125</f>
        <v>6300000</v>
      </c>
      <c r="K504" s="2" t="s">
        <v>12</v>
      </c>
      <c r="L504" s="2" t="s">
        <v>141</v>
      </c>
      <c r="M504" s="2" t="s">
        <v>3488</v>
      </c>
      <c r="N504" s="2" t="s">
        <v>2459</v>
      </c>
      <c r="O504" s="2" t="s">
        <v>694</v>
      </c>
      <c r="P504" s="2" t="s">
        <v>141</v>
      </c>
    </row>
    <row r="505" spans="1:16" ht="22.5">
      <c r="A505" s="2">
        <v>10687</v>
      </c>
      <c r="B505" s="2" t="s">
        <v>475</v>
      </c>
      <c r="C505" s="2" t="s">
        <v>475</v>
      </c>
      <c r="D505" s="3" t="s">
        <v>1057</v>
      </c>
      <c r="E505" s="2" t="s">
        <v>483</v>
      </c>
      <c r="F505" s="2" t="s">
        <v>489</v>
      </c>
      <c r="G505" s="2" t="s">
        <v>3480</v>
      </c>
      <c r="H505" s="3" t="s">
        <v>1058</v>
      </c>
      <c r="I505" s="5">
        <v>3400000</v>
      </c>
      <c r="J505" s="5">
        <f>I505*2.772</f>
        <v>9424800</v>
      </c>
      <c r="K505" s="2" t="s">
        <v>170</v>
      </c>
      <c r="L505" s="2"/>
      <c r="M505" s="2" t="s">
        <v>3488</v>
      </c>
      <c r="N505" s="2" t="s">
        <v>2459</v>
      </c>
      <c r="O505" s="2" t="s">
        <v>694</v>
      </c>
      <c r="P505" s="2" t="s">
        <v>141</v>
      </c>
    </row>
    <row r="506" spans="1:16" ht="22.5">
      <c r="A506" s="2">
        <v>10688</v>
      </c>
      <c r="B506" s="2" t="s">
        <v>475</v>
      </c>
      <c r="C506" s="2" t="s">
        <v>475</v>
      </c>
      <c r="D506" s="3" t="s">
        <v>494</v>
      </c>
      <c r="E506" s="2" t="s">
        <v>495</v>
      </c>
      <c r="F506" s="2" t="s">
        <v>496</v>
      </c>
      <c r="G506" s="2" t="s">
        <v>3486</v>
      </c>
      <c r="H506" s="3" t="s">
        <v>497</v>
      </c>
      <c r="I506" s="5">
        <v>2700000</v>
      </c>
      <c r="J506" s="5">
        <f>I506*2.772</f>
        <v>7484399.999999999</v>
      </c>
      <c r="K506" s="2" t="s">
        <v>154</v>
      </c>
      <c r="L506" s="2" t="s">
        <v>141</v>
      </c>
      <c r="M506" s="2" t="s">
        <v>3476</v>
      </c>
      <c r="N506" s="2" t="s">
        <v>2459</v>
      </c>
      <c r="O506" s="2" t="s">
        <v>694</v>
      </c>
      <c r="P506" s="2" t="s">
        <v>141</v>
      </c>
    </row>
    <row r="507" spans="1:16" ht="22.5">
      <c r="A507" s="2">
        <v>10689</v>
      </c>
      <c r="B507" s="2" t="s">
        <v>475</v>
      </c>
      <c r="C507" s="2" t="s">
        <v>475</v>
      </c>
      <c r="D507" s="3" t="s">
        <v>1059</v>
      </c>
      <c r="E507" s="2"/>
      <c r="F507" s="2"/>
      <c r="G507" s="2" t="s">
        <v>3486</v>
      </c>
      <c r="H507" s="3" t="s">
        <v>1060</v>
      </c>
      <c r="I507" s="5">
        <v>5500000</v>
      </c>
      <c r="J507" s="5">
        <f>I507*2.772</f>
        <v>15245999.999999998</v>
      </c>
      <c r="K507" s="2" t="s">
        <v>170</v>
      </c>
      <c r="L507" s="2"/>
      <c r="M507" s="2" t="s">
        <v>3513</v>
      </c>
      <c r="N507" s="2" t="s">
        <v>2459</v>
      </c>
      <c r="O507" s="2" t="s">
        <v>694</v>
      </c>
      <c r="P507" s="2"/>
    </row>
    <row r="508" spans="1:16" ht="22.5">
      <c r="A508" s="2">
        <v>10691</v>
      </c>
      <c r="B508" s="2" t="s">
        <v>475</v>
      </c>
      <c r="C508" s="2" t="s">
        <v>475</v>
      </c>
      <c r="D508" s="3" t="s">
        <v>498</v>
      </c>
      <c r="E508" s="2" t="s">
        <v>499</v>
      </c>
      <c r="F508" s="2" t="s">
        <v>500</v>
      </c>
      <c r="G508" s="2" t="s">
        <v>3487</v>
      </c>
      <c r="H508" s="3" t="s">
        <v>501</v>
      </c>
      <c r="I508" s="5">
        <v>6700000</v>
      </c>
      <c r="J508" s="5">
        <f>I508*2.772</f>
        <v>18572400</v>
      </c>
      <c r="K508" s="2" t="s">
        <v>154</v>
      </c>
      <c r="L508" s="2" t="s">
        <v>141</v>
      </c>
      <c r="M508" s="2" t="s">
        <v>3474</v>
      </c>
      <c r="N508" s="2" t="s">
        <v>2459</v>
      </c>
      <c r="O508" s="2" t="s">
        <v>694</v>
      </c>
      <c r="P508" s="2"/>
    </row>
    <row r="509" spans="1:16" ht="22.5">
      <c r="A509" s="2">
        <v>10692</v>
      </c>
      <c r="B509" s="2" t="s">
        <v>475</v>
      </c>
      <c r="C509" s="2" t="s">
        <v>475</v>
      </c>
      <c r="D509" s="3" t="s">
        <v>502</v>
      </c>
      <c r="E509" s="2" t="s">
        <v>503</v>
      </c>
      <c r="F509" s="2" t="s">
        <v>504</v>
      </c>
      <c r="G509" s="2" t="s">
        <v>3486</v>
      </c>
      <c r="H509" s="3" t="s">
        <v>505</v>
      </c>
      <c r="I509" s="5">
        <v>7000000</v>
      </c>
      <c r="J509" s="5">
        <f>I509*1.48</f>
        <v>10360000</v>
      </c>
      <c r="K509" s="2" t="s">
        <v>30</v>
      </c>
      <c r="L509" s="2" t="s">
        <v>141</v>
      </c>
      <c r="M509" s="2" t="s">
        <v>3474</v>
      </c>
      <c r="N509" s="2" t="s">
        <v>2459</v>
      </c>
      <c r="O509" s="2" t="s">
        <v>694</v>
      </c>
      <c r="P509" s="2" t="s">
        <v>141</v>
      </c>
    </row>
    <row r="510" spans="1:16" ht="22.5">
      <c r="A510" s="2">
        <v>10693</v>
      </c>
      <c r="B510" s="2" t="s">
        <v>475</v>
      </c>
      <c r="C510" s="2" t="s">
        <v>475</v>
      </c>
      <c r="D510" s="3" t="s">
        <v>506</v>
      </c>
      <c r="E510" s="2" t="s">
        <v>507</v>
      </c>
      <c r="F510" s="2" t="s">
        <v>508</v>
      </c>
      <c r="G510" s="2" t="s">
        <v>3487</v>
      </c>
      <c r="H510" s="3" t="s">
        <v>509</v>
      </c>
      <c r="I510" s="5">
        <v>6400000</v>
      </c>
      <c r="J510" s="5">
        <f>I510*2.026</f>
        <v>12966399.999999998</v>
      </c>
      <c r="K510" s="2" t="s">
        <v>42</v>
      </c>
      <c r="L510" s="2" t="s">
        <v>141</v>
      </c>
      <c r="M510" s="2" t="s">
        <v>3476</v>
      </c>
      <c r="N510" s="2" t="s">
        <v>2459</v>
      </c>
      <c r="O510" s="2" t="s">
        <v>694</v>
      </c>
      <c r="P510" s="2"/>
    </row>
    <row r="511" spans="1:16" ht="33.75">
      <c r="A511" s="2">
        <v>10694</v>
      </c>
      <c r="B511" s="2" t="s">
        <v>475</v>
      </c>
      <c r="C511" s="2" t="s">
        <v>475</v>
      </c>
      <c r="D511" s="3" t="s">
        <v>510</v>
      </c>
      <c r="E511" s="2" t="s">
        <v>508</v>
      </c>
      <c r="F511" s="2" t="s">
        <v>511</v>
      </c>
      <c r="G511" s="2" t="s">
        <v>3487</v>
      </c>
      <c r="H511" s="3" t="s">
        <v>3462</v>
      </c>
      <c r="I511" s="5">
        <v>1800000</v>
      </c>
      <c r="J511" s="5">
        <f>I511*1.48</f>
        <v>2664000</v>
      </c>
      <c r="K511" s="2" t="s">
        <v>30</v>
      </c>
      <c r="L511" s="2" t="s">
        <v>141</v>
      </c>
      <c r="M511" s="2" t="s">
        <v>3476</v>
      </c>
      <c r="N511" s="2" t="s">
        <v>2458</v>
      </c>
      <c r="O511" s="2" t="s">
        <v>694</v>
      </c>
      <c r="P511" s="2"/>
    </row>
    <row r="512" spans="1:16" ht="33.75">
      <c r="A512" s="2">
        <v>10695</v>
      </c>
      <c r="B512" s="2" t="s">
        <v>475</v>
      </c>
      <c r="C512" s="2" t="s">
        <v>475</v>
      </c>
      <c r="D512" s="3" t="s">
        <v>512</v>
      </c>
      <c r="E512" s="2" t="s">
        <v>483</v>
      </c>
      <c r="F512" s="2" t="s">
        <v>500</v>
      </c>
      <c r="G512" s="2" t="s">
        <v>3486</v>
      </c>
      <c r="H512" s="3" t="s">
        <v>513</v>
      </c>
      <c r="I512" s="5">
        <v>1500000</v>
      </c>
      <c r="J512" s="5">
        <f>I512*2.772</f>
        <v>4157999.9999999995</v>
      </c>
      <c r="K512" s="2" t="s">
        <v>154</v>
      </c>
      <c r="L512" s="2" t="s">
        <v>141</v>
      </c>
      <c r="M512" s="2" t="s">
        <v>3604</v>
      </c>
      <c r="N512" s="2" t="s">
        <v>2459</v>
      </c>
      <c r="O512" s="2" t="s">
        <v>694</v>
      </c>
      <c r="P512" s="2" t="s">
        <v>141</v>
      </c>
    </row>
    <row r="513" spans="1:16" ht="33.75">
      <c r="A513" s="2">
        <v>10698</v>
      </c>
      <c r="B513" s="2" t="s">
        <v>475</v>
      </c>
      <c r="C513" s="2" t="s">
        <v>475</v>
      </c>
      <c r="D513" s="3" t="s">
        <v>1061</v>
      </c>
      <c r="E513" s="2" t="s">
        <v>1062</v>
      </c>
      <c r="F513" s="2" t="s">
        <v>1063</v>
      </c>
      <c r="G513" s="2" t="s">
        <v>3487</v>
      </c>
      <c r="H513" s="3" t="s">
        <v>1064</v>
      </c>
      <c r="I513" s="5">
        <v>7500000</v>
      </c>
      <c r="J513" s="5">
        <f>I513*2.772</f>
        <v>20790000</v>
      </c>
      <c r="K513" s="2" t="s">
        <v>170</v>
      </c>
      <c r="L513" s="2"/>
      <c r="M513" s="2" t="s">
        <v>3476</v>
      </c>
      <c r="N513" s="2" t="s">
        <v>2459</v>
      </c>
      <c r="O513" s="2" t="s">
        <v>694</v>
      </c>
      <c r="P513" s="2" t="s">
        <v>141</v>
      </c>
    </row>
    <row r="514" spans="1:16" ht="22.5">
      <c r="A514" s="2">
        <v>10699</v>
      </c>
      <c r="B514" s="2" t="s">
        <v>475</v>
      </c>
      <c r="C514" s="2" t="s">
        <v>475</v>
      </c>
      <c r="D514" s="3" t="s">
        <v>478</v>
      </c>
      <c r="E514" s="2" t="s">
        <v>514</v>
      </c>
      <c r="F514" s="2" t="s">
        <v>515</v>
      </c>
      <c r="G514" s="2" t="s">
        <v>3486</v>
      </c>
      <c r="H514" s="3" t="s">
        <v>516</v>
      </c>
      <c r="I514" s="5">
        <v>5400000</v>
      </c>
      <c r="J514" s="5">
        <f>I514*1.48</f>
        <v>7992000</v>
      </c>
      <c r="K514" s="2" t="s">
        <v>30</v>
      </c>
      <c r="L514" s="2" t="s">
        <v>141</v>
      </c>
      <c r="M514" s="2" t="s">
        <v>3474</v>
      </c>
      <c r="N514" s="2" t="s">
        <v>2459</v>
      </c>
      <c r="O514" s="2" t="s">
        <v>694</v>
      </c>
      <c r="P514" s="2"/>
    </row>
    <row r="515" spans="1:16" ht="33.75">
      <c r="A515" s="2">
        <v>10700</v>
      </c>
      <c r="B515" s="2" t="s">
        <v>475</v>
      </c>
      <c r="C515" s="2" t="s">
        <v>475</v>
      </c>
      <c r="D515" s="3" t="s">
        <v>517</v>
      </c>
      <c r="E515" s="2" t="s">
        <v>518</v>
      </c>
      <c r="F515" s="2" t="s">
        <v>519</v>
      </c>
      <c r="G515" s="2" t="s">
        <v>3486</v>
      </c>
      <c r="H515" s="3" t="s">
        <v>520</v>
      </c>
      <c r="I515" s="5">
        <v>8190000</v>
      </c>
      <c r="J515" s="5">
        <f>I515*2.772</f>
        <v>22702680</v>
      </c>
      <c r="K515" s="2" t="s">
        <v>154</v>
      </c>
      <c r="L515" s="2" t="s">
        <v>141</v>
      </c>
      <c r="M515" s="2" t="s">
        <v>3500</v>
      </c>
      <c r="N515" s="2" t="s">
        <v>2459</v>
      </c>
      <c r="O515" s="2" t="s">
        <v>694</v>
      </c>
      <c r="P515" s="2" t="s">
        <v>141</v>
      </c>
    </row>
    <row r="516" spans="1:16" ht="22.5">
      <c r="A516" s="2">
        <v>10701</v>
      </c>
      <c r="B516" s="2" t="s">
        <v>475</v>
      </c>
      <c r="C516" s="2" t="s">
        <v>475</v>
      </c>
      <c r="D516" s="3" t="s">
        <v>521</v>
      </c>
      <c r="E516" s="2" t="s">
        <v>478</v>
      </c>
      <c r="F516" s="2" t="s">
        <v>3252</v>
      </c>
      <c r="G516" s="2" t="s">
        <v>3496</v>
      </c>
      <c r="H516" s="3" t="s">
        <v>3226</v>
      </c>
      <c r="I516" s="5">
        <v>5500000</v>
      </c>
      <c r="J516" s="5">
        <f>I516*1.48</f>
        <v>8140000</v>
      </c>
      <c r="K516" s="2" t="s">
        <v>30</v>
      </c>
      <c r="L516" s="2" t="s">
        <v>141</v>
      </c>
      <c r="M516" s="2"/>
      <c r="N516" s="2" t="s">
        <v>2458</v>
      </c>
      <c r="O516" s="2" t="s">
        <v>694</v>
      </c>
      <c r="P516" s="2" t="s">
        <v>141</v>
      </c>
    </row>
    <row r="517" spans="1:16" ht="24" customHeight="1">
      <c r="A517" s="2">
        <v>10702</v>
      </c>
      <c r="B517" s="2" t="s">
        <v>475</v>
      </c>
      <c r="C517" s="2" t="s">
        <v>475</v>
      </c>
      <c r="D517" s="3" t="s">
        <v>523</v>
      </c>
      <c r="E517" s="2" t="s">
        <v>524</v>
      </c>
      <c r="F517" s="2" t="s">
        <v>503</v>
      </c>
      <c r="G517" s="2" t="s">
        <v>3486</v>
      </c>
      <c r="H517" s="3" t="s">
        <v>525</v>
      </c>
      <c r="I517" s="5">
        <v>1500000</v>
      </c>
      <c r="J517" s="5">
        <f>I517*1.48</f>
        <v>2220000</v>
      </c>
      <c r="K517" s="2" t="s">
        <v>30</v>
      </c>
      <c r="L517" s="2" t="s">
        <v>141</v>
      </c>
      <c r="M517" s="2"/>
      <c r="N517" s="2" t="s">
        <v>2459</v>
      </c>
      <c r="O517" s="2" t="s">
        <v>694</v>
      </c>
      <c r="P517" s="2"/>
    </row>
    <row r="518" spans="1:16" ht="23.25" customHeight="1">
      <c r="A518" s="2">
        <v>10703</v>
      </c>
      <c r="B518" s="2" t="s">
        <v>475</v>
      </c>
      <c r="C518" s="2" t="s">
        <v>475</v>
      </c>
      <c r="D518" s="3" t="s">
        <v>1065</v>
      </c>
      <c r="E518" s="2"/>
      <c r="F518" s="2"/>
      <c r="G518" s="2" t="s">
        <v>3643</v>
      </c>
      <c r="H518" s="3" t="s">
        <v>1066</v>
      </c>
      <c r="I518" s="5">
        <v>6900000</v>
      </c>
      <c r="J518" s="5">
        <f>I518*2.772</f>
        <v>19126800</v>
      </c>
      <c r="K518" s="2" t="s">
        <v>170</v>
      </c>
      <c r="L518" s="2"/>
      <c r="M518" s="2" t="s">
        <v>522</v>
      </c>
      <c r="N518" s="2" t="s">
        <v>2458</v>
      </c>
      <c r="O518" s="2" t="s">
        <v>694</v>
      </c>
      <c r="P518" s="2"/>
    </row>
    <row r="519" spans="1:16" ht="33.75">
      <c r="A519" s="2">
        <v>10706</v>
      </c>
      <c r="B519" s="2" t="s">
        <v>475</v>
      </c>
      <c r="C519" s="2" t="s">
        <v>138</v>
      </c>
      <c r="D519" s="3" t="s">
        <v>529</v>
      </c>
      <c r="E519" s="2" t="s">
        <v>530</v>
      </c>
      <c r="F519" s="2" t="s">
        <v>531</v>
      </c>
      <c r="G519" s="2" t="s">
        <v>3489</v>
      </c>
      <c r="H519" s="3" t="s">
        <v>3464</v>
      </c>
      <c r="I519" s="5">
        <v>2000000</v>
      </c>
      <c r="J519" s="5">
        <f>I519*1.48</f>
        <v>2960000</v>
      </c>
      <c r="K519" s="2" t="s">
        <v>30</v>
      </c>
      <c r="L519" s="2" t="s">
        <v>141</v>
      </c>
      <c r="M519" s="2" t="s">
        <v>3474</v>
      </c>
      <c r="N519" s="2" t="s">
        <v>2458</v>
      </c>
      <c r="O519" s="2" t="s">
        <v>694</v>
      </c>
      <c r="P519" s="2"/>
    </row>
    <row r="520" spans="1:16" ht="33.75">
      <c r="A520" s="2">
        <v>10707</v>
      </c>
      <c r="B520" s="2" t="s">
        <v>475</v>
      </c>
      <c r="C520" s="2" t="s">
        <v>138</v>
      </c>
      <c r="D520" s="3" t="s">
        <v>532</v>
      </c>
      <c r="E520" s="2" t="s">
        <v>487</v>
      </c>
      <c r="F520" s="2" t="s">
        <v>512</v>
      </c>
      <c r="G520" s="2" t="s">
        <v>3592</v>
      </c>
      <c r="H520" s="3" t="s">
        <v>533</v>
      </c>
      <c r="I520" s="5">
        <v>15000000</v>
      </c>
      <c r="J520" s="5">
        <f>I520*2.026</f>
        <v>30389999.999999996</v>
      </c>
      <c r="K520" s="2" t="s">
        <v>42</v>
      </c>
      <c r="L520" s="2" t="s">
        <v>141</v>
      </c>
      <c r="M520" s="2" t="s">
        <v>3474</v>
      </c>
      <c r="N520" s="2" t="s">
        <v>2458</v>
      </c>
      <c r="O520" s="2" t="s">
        <v>694</v>
      </c>
      <c r="P520" s="2" t="s">
        <v>141</v>
      </c>
    </row>
    <row r="521" spans="1:16" ht="22.5">
      <c r="A521" s="2">
        <v>10708</v>
      </c>
      <c r="B521" s="2" t="s">
        <v>299</v>
      </c>
      <c r="C521" s="2" t="s">
        <v>92</v>
      </c>
      <c r="D521" s="3" t="s">
        <v>880</v>
      </c>
      <c r="E521" s="2" t="s">
        <v>806</v>
      </c>
      <c r="F521" s="2" t="s">
        <v>524</v>
      </c>
      <c r="G521" s="2" t="s">
        <v>3487</v>
      </c>
      <c r="H521" s="3" t="s">
        <v>881</v>
      </c>
      <c r="I521" s="5">
        <v>1900000</v>
      </c>
      <c r="J521" s="5">
        <f>I521*1.125</f>
        <v>2137500</v>
      </c>
      <c r="K521" s="2" t="s">
        <v>12</v>
      </c>
      <c r="L521" s="2" t="s">
        <v>141</v>
      </c>
      <c r="M521" s="2" t="s">
        <v>3497</v>
      </c>
      <c r="N521" s="2" t="s">
        <v>2459</v>
      </c>
      <c r="O521" s="2" t="s">
        <v>694</v>
      </c>
      <c r="P521" s="2"/>
    </row>
    <row r="522" spans="1:16" ht="22.5">
      <c r="A522" s="2">
        <v>10709</v>
      </c>
      <c r="B522" s="2" t="s">
        <v>671</v>
      </c>
      <c r="C522" s="2" t="s">
        <v>671</v>
      </c>
      <c r="D522" s="3" t="s">
        <v>672</v>
      </c>
      <c r="E522" s="2" t="s">
        <v>673</v>
      </c>
      <c r="F522" s="2" t="s">
        <v>674</v>
      </c>
      <c r="G522" s="2" t="s">
        <v>3477</v>
      </c>
      <c r="H522" s="3" t="s">
        <v>675</v>
      </c>
      <c r="I522" s="5">
        <v>2750000</v>
      </c>
      <c r="J522" s="5">
        <f>I522*1.48</f>
        <v>4070000</v>
      </c>
      <c r="K522" s="2" t="s">
        <v>30</v>
      </c>
      <c r="L522" s="2" t="s">
        <v>141</v>
      </c>
      <c r="M522" s="2" t="s">
        <v>3488</v>
      </c>
      <c r="N522" s="2" t="s">
        <v>2459</v>
      </c>
      <c r="O522" s="2" t="s">
        <v>694</v>
      </c>
      <c r="P522" s="2"/>
    </row>
    <row r="523" spans="1:16" ht="22.5">
      <c r="A523" s="2">
        <v>10711</v>
      </c>
      <c r="B523" s="2" t="s">
        <v>671</v>
      </c>
      <c r="C523" s="2" t="s">
        <v>671</v>
      </c>
      <c r="D523" s="3" t="s">
        <v>677</v>
      </c>
      <c r="E523" s="2" t="s">
        <v>678</v>
      </c>
      <c r="F523" s="2" t="s">
        <v>170</v>
      </c>
      <c r="G523" s="2" t="s">
        <v>3475</v>
      </c>
      <c r="H523" s="3" t="s">
        <v>679</v>
      </c>
      <c r="I523" s="5">
        <v>609000</v>
      </c>
      <c r="J523" s="5">
        <f>I523*1.125</f>
        <v>685125</v>
      </c>
      <c r="K523" s="2" t="s">
        <v>12</v>
      </c>
      <c r="L523" s="2" t="s">
        <v>141</v>
      </c>
      <c r="M523" s="2" t="s">
        <v>3476</v>
      </c>
      <c r="N523" s="2" t="s">
        <v>2460</v>
      </c>
      <c r="O523" s="2" t="s">
        <v>694</v>
      </c>
      <c r="P523" s="2"/>
    </row>
    <row r="524" spans="1:16" ht="22.5">
      <c r="A524" s="2">
        <v>10712</v>
      </c>
      <c r="B524" s="2" t="s">
        <v>671</v>
      </c>
      <c r="C524" s="2" t="s">
        <v>680</v>
      </c>
      <c r="D524" s="3" t="s">
        <v>681</v>
      </c>
      <c r="E524" s="2" t="s">
        <v>673</v>
      </c>
      <c r="F524" s="2" t="s">
        <v>682</v>
      </c>
      <c r="G524" s="2" t="s">
        <v>3477</v>
      </c>
      <c r="H524" s="3" t="s">
        <v>683</v>
      </c>
      <c r="I524" s="5">
        <v>17818000</v>
      </c>
      <c r="J524" s="5">
        <f>I524*2.026</f>
        <v>36099268</v>
      </c>
      <c r="K524" s="2" t="s">
        <v>42</v>
      </c>
      <c r="L524" s="2" t="s">
        <v>141</v>
      </c>
      <c r="M524" s="2" t="s">
        <v>3497</v>
      </c>
      <c r="N524" s="2" t="s">
        <v>2459</v>
      </c>
      <c r="O524" s="2" t="s">
        <v>694</v>
      </c>
      <c r="P524" s="2" t="s">
        <v>141</v>
      </c>
    </row>
    <row r="525" spans="1:16" ht="22.5">
      <c r="A525" s="2">
        <v>10714</v>
      </c>
      <c r="B525" s="2" t="s">
        <v>671</v>
      </c>
      <c r="C525" s="2" t="s">
        <v>671</v>
      </c>
      <c r="D525" s="3" t="s">
        <v>684</v>
      </c>
      <c r="E525" s="2" t="s">
        <v>685</v>
      </c>
      <c r="F525" s="2" t="s">
        <v>686</v>
      </c>
      <c r="G525" s="2" t="s">
        <v>3480</v>
      </c>
      <c r="H525" s="3" t="s">
        <v>687</v>
      </c>
      <c r="I525" s="5">
        <v>5000000</v>
      </c>
      <c r="J525" s="5">
        <f>I525*1.125</f>
        <v>5625000</v>
      </c>
      <c r="K525" s="2" t="s">
        <v>12</v>
      </c>
      <c r="L525" s="2" t="s">
        <v>141</v>
      </c>
      <c r="M525" s="2" t="s">
        <v>3491</v>
      </c>
      <c r="N525" s="2" t="s">
        <v>2459</v>
      </c>
      <c r="O525" s="2" t="s">
        <v>694</v>
      </c>
      <c r="P525" s="2" t="s">
        <v>141</v>
      </c>
    </row>
    <row r="526" spans="1:16" ht="22.5">
      <c r="A526" s="2">
        <v>10715</v>
      </c>
      <c r="B526" s="2" t="s">
        <v>671</v>
      </c>
      <c r="C526" s="2" t="s">
        <v>671</v>
      </c>
      <c r="D526" s="3" t="s">
        <v>688</v>
      </c>
      <c r="E526" s="2" t="s">
        <v>677</v>
      </c>
      <c r="F526" s="2" t="s">
        <v>671</v>
      </c>
      <c r="G526" s="2" t="s">
        <v>3480</v>
      </c>
      <c r="H526" s="3" t="s">
        <v>689</v>
      </c>
      <c r="I526" s="5">
        <v>2390000</v>
      </c>
      <c r="J526" s="5">
        <f>I526*1.125</f>
        <v>2688750</v>
      </c>
      <c r="K526" s="2" t="s">
        <v>12</v>
      </c>
      <c r="L526" s="2" t="s">
        <v>141</v>
      </c>
      <c r="M526" s="2" t="s">
        <v>3491</v>
      </c>
      <c r="N526" s="2" t="s">
        <v>2459</v>
      </c>
      <c r="O526" s="2" t="s">
        <v>694</v>
      </c>
      <c r="P526" s="2"/>
    </row>
    <row r="527" spans="1:16" ht="22.5">
      <c r="A527" s="2">
        <v>10716</v>
      </c>
      <c r="B527" s="2" t="s">
        <v>671</v>
      </c>
      <c r="C527" s="2" t="s">
        <v>671</v>
      </c>
      <c r="D527" s="3" t="s">
        <v>690</v>
      </c>
      <c r="E527" s="2" t="s">
        <v>691</v>
      </c>
      <c r="F527" s="2" t="s">
        <v>692</v>
      </c>
      <c r="G527" s="2" t="s">
        <v>3480</v>
      </c>
      <c r="H527" s="3" t="s">
        <v>693</v>
      </c>
      <c r="I527" s="5">
        <v>11437000</v>
      </c>
      <c r="J527" s="5">
        <f>I527*1.125</f>
        <v>12866625</v>
      </c>
      <c r="K527" s="2" t="s">
        <v>12</v>
      </c>
      <c r="L527" s="2" t="s">
        <v>141</v>
      </c>
      <c r="M527" s="2" t="s">
        <v>3491</v>
      </c>
      <c r="N527" s="2" t="s">
        <v>2459</v>
      </c>
      <c r="O527" s="2" t="s">
        <v>694</v>
      </c>
      <c r="P527" s="2" t="s">
        <v>141</v>
      </c>
    </row>
    <row r="528" spans="1:16" ht="45" customHeight="1">
      <c r="A528" s="2">
        <v>10717</v>
      </c>
      <c r="B528" s="2" t="s">
        <v>671</v>
      </c>
      <c r="C528" s="2" t="s">
        <v>694</v>
      </c>
      <c r="D528" s="3" t="s">
        <v>695</v>
      </c>
      <c r="E528" s="2" t="s">
        <v>696</v>
      </c>
      <c r="F528" s="2" t="s">
        <v>697</v>
      </c>
      <c r="G528" s="2" t="s">
        <v>3480</v>
      </c>
      <c r="H528" s="3" t="s">
        <v>3402</v>
      </c>
      <c r="I528" s="5">
        <v>20030000</v>
      </c>
      <c r="J528" s="5">
        <f>I528*2.026</f>
        <v>40580779.99999999</v>
      </c>
      <c r="K528" s="2" t="s">
        <v>42</v>
      </c>
      <c r="L528" s="2" t="s">
        <v>141</v>
      </c>
      <c r="M528" s="2" t="s">
        <v>3491</v>
      </c>
      <c r="N528" s="2" t="s">
        <v>2459</v>
      </c>
      <c r="O528" s="2" t="s">
        <v>694</v>
      </c>
      <c r="P528" s="2" t="s">
        <v>141</v>
      </c>
    </row>
    <row r="529" spans="1:16" ht="22.5">
      <c r="A529" s="2">
        <v>10718</v>
      </c>
      <c r="B529" s="2" t="s">
        <v>671</v>
      </c>
      <c r="C529" s="2" t="s">
        <v>671</v>
      </c>
      <c r="D529" s="3" t="s">
        <v>688</v>
      </c>
      <c r="E529" s="2" t="s">
        <v>695</v>
      </c>
      <c r="F529" s="2" t="s">
        <v>692</v>
      </c>
      <c r="G529" s="2" t="s">
        <v>3480</v>
      </c>
      <c r="H529" s="3" t="s">
        <v>698</v>
      </c>
      <c r="I529" s="5">
        <v>2574000</v>
      </c>
      <c r="J529" s="5">
        <f>I529*1.125</f>
        <v>2895750</v>
      </c>
      <c r="K529" s="2" t="s">
        <v>12</v>
      </c>
      <c r="L529" s="2" t="s">
        <v>141</v>
      </c>
      <c r="M529" s="2" t="s">
        <v>3491</v>
      </c>
      <c r="N529" s="2" t="s">
        <v>2459</v>
      </c>
      <c r="O529" s="2" t="s">
        <v>694</v>
      </c>
      <c r="P529" s="2"/>
    </row>
    <row r="530" spans="1:16" ht="22.5">
      <c r="A530" s="2">
        <v>10721</v>
      </c>
      <c r="B530" s="2" t="s">
        <v>671</v>
      </c>
      <c r="C530" s="2" t="s">
        <v>671</v>
      </c>
      <c r="D530" s="3" t="s">
        <v>699</v>
      </c>
      <c r="E530" s="2" t="s">
        <v>674</v>
      </c>
      <c r="F530" s="2" t="s">
        <v>700</v>
      </c>
      <c r="G530" s="2" t="s">
        <v>3480</v>
      </c>
      <c r="H530" s="3" t="s">
        <v>701</v>
      </c>
      <c r="I530" s="5">
        <v>3520000</v>
      </c>
      <c r="J530" s="5">
        <f>I530*2.026</f>
        <v>7131519.999999999</v>
      </c>
      <c r="K530" s="2" t="s">
        <v>42</v>
      </c>
      <c r="L530" s="2" t="s">
        <v>141</v>
      </c>
      <c r="M530" s="2" t="s">
        <v>3491</v>
      </c>
      <c r="N530" s="2" t="s">
        <v>2459</v>
      </c>
      <c r="O530" s="2" t="s">
        <v>694</v>
      </c>
      <c r="P530" s="2"/>
    </row>
    <row r="531" spans="1:16" ht="22.5">
      <c r="A531" s="2">
        <v>10723</v>
      </c>
      <c r="B531" s="2" t="s">
        <v>671</v>
      </c>
      <c r="C531" s="2" t="s">
        <v>138</v>
      </c>
      <c r="D531" s="3" t="s">
        <v>696</v>
      </c>
      <c r="E531" s="2" t="s">
        <v>695</v>
      </c>
      <c r="F531" s="2" t="s">
        <v>1072</v>
      </c>
      <c r="G531" s="2" t="s">
        <v>3477</v>
      </c>
      <c r="H531" s="3" t="s">
        <v>1073</v>
      </c>
      <c r="I531" s="5">
        <v>14400000</v>
      </c>
      <c r="J531" s="5">
        <f>I531*2.772</f>
        <v>39916800</v>
      </c>
      <c r="K531" s="2" t="s">
        <v>170</v>
      </c>
      <c r="L531" s="2"/>
      <c r="M531" s="2" t="s">
        <v>3474</v>
      </c>
      <c r="N531" s="2" t="s">
        <v>2459</v>
      </c>
      <c r="O531" s="2" t="s">
        <v>694</v>
      </c>
      <c r="P531" s="2" t="s">
        <v>141</v>
      </c>
    </row>
    <row r="532" spans="1:16" ht="22.5">
      <c r="A532" s="2">
        <v>10728</v>
      </c>
      <c r="B532" s="2" t="s">
        <v>671</v>
      </c>
      <c r="C532" s="2" t="s">
        <v>671</v>
      </c>
      <c r="D532" s="3" t="s">
        <v>681</v>
      </c>
      <c r="E532" s="2" t="s">
        <v>170</v>
      </c>
      <c r="F532" s="2" t="s">
        <v>170</v>
      </c>
      <c r="G532" s="2" t="s">
        <v>3475</v>
      </c>
      <c r="H532" s="3" t="s">
        <v>702</v>
      </c>
      <c r="I532" s="5">
        <v>78000</v>
      </c>
      <c r="J532" s="5">
        <f>I532*1.125</f>
        <v>87750</v>
      </c>
      <c r="K532" s="2" t="s">
        <v>12</v>
      </c>
      <c r="L532" s="2" t="s">
        <v>141</v>
      </c>
      <c r="M532" s="2" t="s">
        <v>3476</v>
      </c>
      <c r="N532" s="2" t="s">
        <v>2460</v>
      </c>
      <c r="O532" s="2" t="s">
        <v>694</v>
      </c>
      <c r="P532" s="2"/>
    </row>
    <row r="533" spans="1:16" ht="22.5">
      <c r="A533" s="2">
        <v>10729</v>
      </c>
      <c r="B533" s="2" t="s">
        <v>671</v>
      </c>
      <c r="C533" s="2" t="s">
        <v>671</v>
      </c>
      <c r="D533" s="3" t="s">
        <v>703</v>
      </c>
      <c r="E533" s="2" t="s">
        <v>673</v>
      </c>
      <c r="F533" s="2" t="s">
        <v>681</v>
      </c>
      <c r="G533" s="2" t="s">
        <v>3486</v>
      </c>
      <c r="H533" s="3" t="s">
        <v>704</v>
      </c>
      <c r="I533" s="5">
        <v>2463000</v>
      </c>
      <c r="J533" s="5">
        <f>I533*1.125</f>
        <v>2770875</v>
      </c>
      <c r="K533" s="2" t="s">
        <v>12</v>
      </c>
      <c r="L533" s="2" t="s">
        <v>141</v>
      </c>
      <c r="M533" s="2" t="s">
        <v>3497</v>
      </c>
      <c r="N533" s="2" t="s">
        <v>2459</v>
      </c>
      <c r="O533" s="2" t="s">
        <v>694</v>
      </c>
      <c r="P533" s="2"/>
    </row>
    <row r="534" spans="1:16" ht="33.75">
      <c r="A534" s="2">
        <v>10736</v>
      </c>
      <c r="B534" s="2" t="s">
        <v>92</v>
      </c>
      <c r="C534" s="2" t="s">
        <v>92</v>
      </c>
      <c r="D534" s="3" t="s">
        <v>882</v>
      </c>
      <c r="E534" s="2" t="s">
        <v>883</v>
      </c>
      <c r="F534" s="2" t="s">
        <v>884</v>
      </c>
      <c r="G534" s="2" t="s">
        <v>3487</v>
      </c>
      <c r="H534" s="3" t="s">
        <v>3403</v>
      </c>
      <c r="I534" s="5">
        <v>31000000</v>
      </c>
      <c r="J534" s="5">
        <f>I534*1.125</f>
        <v>34875000</v>
      </c>
      <c r="K534" s="2" t="s">
        <v>12</v>
      </c>
      <c r="L534" s="2" t="s">
        <v>141</v>
      </c>
      <c r="M534" s="2" t="s">
        <v>3536</v>
      </c>
      <c r="N534" s="2" t="s">
        <v>2459</v>
      </c>
      <c r="O534" s="2" t="s">
        <v>694</v>
      </c>
      <c r="P534" s="2" t="s">
        <v>141</v>
      </c>
    </row>
    <row r="535" spans="1:16" ht="22.5">
      <c r="A535" s="2">
        <v>10737</v>
      </c>
      <c r="B535" s="2" t="s">
        <v>671</v>
      </c>
      <c r="C535" s="2" t="s">
        <v>671</v>
      </c>
      <c r="D535" s="3" t="s">
        <v>705</v>
      </c>
      <c r="E535" s="2"/>
      <c r="F535" s="2"/>
      <c r="G535" s="2" t="s">
        <v>3477</v>
      </c>
      <c r="H535" s="3" t="s">
        <v>706</v>
      </c>
      <c r="I535" s="5">
        <v>10600000</v>
      </c>
      <c r="J535" s="5">
        <f>I535*1.48</f>
        <v>15688000</v>
      </c>
      <c r="K535" s="2" t="s">
        <v>30</v>
      </c>
      <c r="L535" s="2" t="s">
        <v>141</v>
      </c>
      <c r="M535" s="2" t="s">
        <v>190</v>
      </c>
      <c r="N535" s="2" t="s">
        <v>2458</v>
      </c>
      <c r="O535" s="2" t="s">
        <v>694</v>
      </c>
      <c r="P535" s="2"/>
    </row>
    <row r="536" spans="1:16" ht="22.5">
      <c r="A536" s="2">
        <v>10738</v>
      </c>
      <c r="B536" s="2" t="s">
        <v>671</v>
      </c>
      <c r="C536" s="2" t="s">
        <v>671</v>
      </c>
      <c r="D536" s="3" t="s">
        <v>677</v>
      </c>
      <c r="E536" s="2" t="s">
        <v>688</v>
      </c>
      <c r="F536" s="2" t="s">
        <v>697</v>
      </c>
      <c r="G536" s="2" t="s">
        <v>3475</v>
      </c>
      <c r="H536" s="3" t="s">
        <v>707</v>
      </c>
      <c r="I536" s="5">
        <v>2464000</v>
      </c>
      <c r="J536" s="5">
        <f>I536*2.026</f>
        <v>4992063.999999999</v>
      </c>
      <c r="K536" s="2" t="s">
        <v>42</v>
      </c>
      <c r="L536" s="2" t="s">
        <v>141</v>
      </c>
      <c r="M536" s="2" t="s">
        <v>3491</v>
      </c>
      <c r="N536" s="2" t="s">
        <v>2459</v>
      </c>
      <c r="O536" s="2" t="s">
        <v>694</v>
      </c>
      <c r="P536" s="2"/>
    </row>
    <row r="537" spans="1:16" ht="22.5">
      <c r="A537" s="2">
        <v>10739</v>
      </c>
      <c r="B537" s="2" t="s">
        <v>671</v>
      </c>
      <c r="C537" s="2" t="s">
        <v>671</v>
      </c>
      <c r="D537" s="3" t="s">
        <v>708</v>
      </c>
      <c r="E537" s="2" t="s">
        <v>697</v>
      </c>
      <c r="F537" s="2" t="s">
        <v>674</v>
      </c>
      <c r="G537" s="2" t="s">
        <v>3477</v>
      </c>
      <c r="H537" s="3" t="s">
        <v>709</v>
      </c>
      <c r="I537" s="5">
        <v>7000000</v>
      </c>
      <c r="J537" s="5">
        <f>I537*1.48</f>
        <v>10360000</v>
      </c>
      <c r="K537" s="2" t="s">
        <v>30</v>
      </c>
      <c r="L537" s="2" t="s">
        <v>141</v>
      </c>
      <c r="M537" s="2" t="s">
        <v>3493</v>
      </c>
      <c r="N537" s="2" t="s">
        <v>2458</v>
      </c>
      <c r="O537" s="2" t="s">
        <v>694</v>
      </c>
      <c r="P537" s="2"/>
    </row>
    <row r="538" spans="1:16" ht="22.5">
      <c r="A538" s="2">
        <v>10741</v>
      </c>
      <c r="B538" s="2" t="s">
        <v>671</v>
      </c>
      <c r="C538" s="2" t="s">
        <v>671</v>
      </c>
      <c r="D538" s="3" t="s">
        <v>710</v>
      </c>
      <c r="E538" s="2" t="s">
        <v>711</v>
      </c>
      <c r="F538" s="2" t="s">
        <v>697</v>
      </c>
      <c r="G538" s="2" t="s">
        <v>3480</v>
      </c>
      <c r="H538" s="3" t="s">
        <v>712</v>
      </c>
      <c r="I538" s="5">
        <v>2920000</v>
      </c>
      <c r="J538" s="5">
        <f>I538*2.026</f>
        <v>5915919.999999999</v>
      </c>
      <c r="K538" s="2" t="s">
        <v>42</v>
      </c>
      <c r="L538" s="2" t="s">
        <v>141</v>
      </c>
      <c r="M538" s="2" t="s">
        <v>3491</v>
      </c>
      <c r="N538" s="2" t="s">
        <v>2458</v>
      </c>
      <c r="O538" s="2" t="s">
        <v>694</v>
      </c>
      <c r="P538" s="2"/>
    </row>
    <row r="539" spans="1:16" ht="22.5">
      <c r="A539" s="2">
        <v>10742</v>
      </c>
      <c r="B539" s="2" t="s">
        <v>671</v>
      </c>
      <c r="C539" s="2" t="s">
        <v>671</v>
      </c>
      <c r="D539" s="3" t="s">
        <v>713</v>
      </c>
      <c r="E539" s="2"/>
      <c r="F539" s="2"/>
      <c r="G539" s="2" t="s">
        <v>190</v>
      </c>
      <c r="H539" s="3" t="s">
        <v>714</v>
      </c>
      <c r="I539" s="5">
        <v>2434000</v>
      </c>
      <c r="J539" s="5">
        <f>I539*2.026</f>
        <v>4931283.999999999</v>
      </c>
      <c r="K539" s="2" t="s">
        <v>42</v>
      </c>
      <c r="L539" s="2" t="s">
        <v>141</v>
      </c>
      <c r="M539" s="2" t="s">
        <v>3476</v>
      </c>
      <c r="N539" s="2" t="s">
        <v>2458</v>
      </c>
      <c r="O539" s="2" t="s">
        <v>694</v>
      </c>
      <c r="P539" s="2"/>
    </row>
    <row r="540" spans="1:16" ht="22.5">
      <c r="A540" s="2">
        <v>10743</v>
      </c>
      <c r="B540" s="2" t="s">
        <v>671</v>
      </c>
      <c r="C540" s="2" t="s">
        <v>138</v>
      </c>
      <c r="D540" s="3" t="s">
        <v>483</v>
      </c>
      <c r="E540" s="2" t="s">
        <v>715</v>
      </c>
      <c r="F540" s="2" t="s">
        <v>715</v>
      </c>
      <c r="G540" s="2" t="s">
        <v>3477</v>
      </c>
      <c r="H540" s="3" t="s">
        <v>716</v>
      </c>
      <c r="I540" s="5">
        <v>10400000</v>
      </c>
      <c r="J540" s="5">
        <f>I540*2.026</f>
        <v>21070399.999999996</v>
      </c>
      <c r="K540" s="2" t="s">
        <v>42</v>
      </c>
      <c r="L540" s="2" t="s">
        <v>141</v>
      </c>
      <c r="M540" s="2" t="s">
        <v>3474</v>
      </c>
      <c r="N540" s="2" t="s">
        <v>2458</v>
      </c>
      <c r="O540" s="2" t="s">
        <v>694</v>
      </c>
      <c r="P540" s="2" t="s">
        <v>141</v>
      </c>
    </row>
    <row r="541" spans="1:16" ht="22.5">
      <c r="A541" s="2">
        <v>10744</v>
      </c>
      <c r="B541" s="2" t="s">
        <v>671</v>
      </c>
      <c r="C541" s="2" t="s">
        <v>671</v>
      </c>
      <c r="D541" s="3" t="s">
        <v>717</v>
      </c>
      <c r="E541" s="2"/>
      <c r="F541" s="2"/>
      <c r="G541" s="2" t="s">
        <v>190</v>
      </c>
      <c r="H541" s="3"/>
      <c r="I541" s="5">
        <v>8451000</v>
      </c>
      <c r="J541" s="5">
        <f>I541*2.026</f>
        <v>17121726</v>
      </c>
      <c r="K541" s="2" t="s">
        <v>42</v>
      </c>
      <c r="L541" s="2" t="s">
        <v>141</v>
      </c>
      <c r="M541" s="2" t="s">
        <v>190</v>
      </c>
      <c r="N541" s="2" t="s">
        <v>2458</v>
      </c>
      <c r="O541" s="2" t="s">
        <v>694</v>
      </c>
      <c r="P541" s="2" t="s">
        <v>141</v>
      </c>
    </row>
    <row r="542" spans="1:16" ht="33.75">
      <c r="A542" s="2">
        <v>10745</v>
      </c>
      <c r="B542" s="2" t="s">
        <v>671</v>
      </c>
      <c r="C542" s="2" t="s">
        <v>671</v>
      </c>
      <c r="D542" s="3" t="s">
        <v>718</v>
      </c>
      <c r="E542" s="2" t="s">
        <v>674</v>
      </c>
      <c r="F542" s="2" t="s">
        <v>673</v>
      </c>
      <c r="G542" s="2" t="s">
        <v>190</v>
      </c>
      <c r="H542" s="3" t="s">
        <v>719</v>
      </c>
      <c r="I542" s="5">
        <v>1947000</v>
      </c>
      <c r="J542" s="5">
        <f>I542*1.125</f>
        <v>2190375</v>
      </c>
      <c r="K542" s="2" t="s">
        <v>12</v>
      </c>
      <c r="L542" s="2" t="s">
        <v>141</v>
      </c>
      <c r="M542" s="2" t="s">
        <v>3478</v>
      </c>
      <c r="N542" s="2" t="s">
        <v>2458</v>
      </c>
      <c r="O542" s="2" t="s">
        <v>694</v>
      </c>
      <c r="P542" s="2" t="s">
        <v>141</v>
      </c>
    </row>
    <row r="543" spans="1:16" ht="45">
      <c r="A543" s="2">
        <v>10746</v>
      </c>
      <c r="B543" s="2" t="s">
        <v>568</v>
      </c>
      <c r="C543" s="2"/>
      <c r="D543" s="3" t="s">
        <v>572</v>
      </c>
      <c r="E543" s="2" t="s">
        <v>573</v>
      </c>
      <c r="F543" s="2" t="s">
        <v>573</v>
      </c>
      <c r="G543" s="2" t="s">
        <v>3486</v>
      </c>
      <c r="H543" s="3" t="s">
        <v>574</v>
      </c>
      <c r="I543" s="5">
        <v>1000000</v>
      </c>
      <c r="J543" s="5">
        <f>I543*2.026</f>
        <v>2025999.9999999998</v>
      </c>
      <c r="K543" s="2" t="s">
        <v>42</v>
      </c>
      <c r="L543" s="2" t="s">
        <v>141</v>
      </c>
      <c r="M543" s="2" t="s">
        <v>3479</v>
      </c>
      <c r="N543" s="2" t="s">
        <v>2459</v>
      </c>
      <c r="O543" s="2" t="s">
        <v>694</v>
      </c>
      <c r="P543" s="2"/>
    </row>
    <row r="544" spans="1:16" ht="22.5">
      <c r="A544" s="2">
        <v>10747</v>
      </c>
      <c r="B544" s="2" t="s">
        <v>568</v>
      </c>
      <c r="C544" s="2" t="s">
        <v>568</v>
      </c>
      <c r="D544" s="3" t="s">
        <v>575</v>
      </c>
      <c r="E544" s="2" t="s">
        <v>576</v>
      </c>
      <c r="F544" s="2" t="s">
        <v>577</v>
      </c>
      <c r="G544" s="2" t="s">
        <v>3486</v>
      </c>
      <c r="H544" s="3" t="s">
        <v>578</v>
      </c>
      <c r="I544" s="5">
        <v>20000000</v>
      </c>
      <c r="J544" s="5">
        <f>I544*2.772</f>
        <v>55439999.99999999</v>
      </c>
      <c r="K544" s="2" t="s">
        <v>154</v>
      </c>
      <c r="L544" s="2" t="s">
        <v>141</v>
      </c>
      <c r="M544" s="2">
        <v>22</v>
      </c>
      <c r="N544" s="2" t="s">
        <v>2459</v>
      </c>
      <c r="O544" s="2" t="s">
        <v>694</v>
      </c>
      <c r="P544" s="2"/>
    </row>
    <row r="545" spans="1:16" ht="22.5">
      <c r="A545" s="2">
        <v>10748</v>
      </c>
      <c r="B545" s="2" t="s">
        <v>568</v>
      </c>
      <c r="C545" s="2"/>
      <c r="D545" s="3" t="s">
        <v>579</v>
      </c>
      <c r="E545" s="2" t="s">
        <v>580</v>
      </c>
      <c r="F545" s="2" t="s">
        <v>581</v>
      </c>
      <c r="G545" s="2" t="s">
        <v>3487</v>
      </c>
      <c r="H545" s="3" t="s">
        <v>582</v>
      </c>
      <c r="I545" s="5">
        <v>6000000</v>
      </c>
      <c r="J545" s="5">
        <f>I545*2.026</f>
        <v>12155999.999999998</v>
      </c>
      <c r="K545" s="2" t="s">
        <v>42</v>
      </c>
      <c r="L545" s="2" t="s">
        <v>141</v>
      </c>
      <c r="M545" s="2" t="s">
        <v>3479</v>
      </c>
      <c r="N545" s="2" t="s">
        <v>2459</v>
      </c>
      <c r="O545" s="2" t="s">
        <v>694</v>
      </c>
      <c r="P545" s="2"/>
    </row>
    <row r="546" spans="1:16" ht="33.75">
      <c r="A546" s="2">
        <v>10749</v>
      </c>
      <c r="B546" s="2" t="s">
        <v>568</v>
      </c>
      <c r="C546" s="2" t="s">
        <v>583</v>
      </c>
      <c r="D546" s="3" t="s">
        <v>584</v>
      </c>
      <c r="E546" s="2" t="s">
        <v>522</v>
      </c>
      <c r="F546" s="2" t="s">
        <v>522</v>
      </c>
      <c r="G546" s="2" t="s">
        <v>170</v>
      </c>
      <c r="H546" s="3" t="s">
        <v>585</v>
      </c>
      <c r="I546" s="5">
        <v>3900000</v>
      </c>
      <c r="J546" s="5">
        <f>I546*1.125</f>
        <v>4387500</v>
      </c>
      <c r="K546" s="2" t="s">
        <v>12</v>
      </c>
      <c r="L546" s="2" t="s">
        <v>141</v>
      </c>
      <c r="M546" s="2" t="s">
        <v>3479</v>
      </c>
      <c r="N546" s="2" t="s">
        <v>2458</v>
      </c>
      <c r="O546" s="2" t="s">
        <v>694</v>
      </c>
      <c r="P546" s="2"/>
    </row>
    <row r="547" spans="1:16" ht="22.5">
      <c r="A547" s="2">
        <v>10750</v>
      </c>
      <c r="B547" s="2" t="s">
        <v>568</v>
      </c>
      <c r="C547" s="2"/>
      <c r="D547" s="3" t="s">
        <v>586</v>
      </c>
      <c r="E547" s="2" t="s">
        <v>587</v>
      </c>
      <c r="F547" s="2" t="s">
        <v>588</v>
      </c>
      <c r="G547" s="2" t="s">
        <v>3487</v>
      </c>
      <c r="H547" s="3" t="s">
        <v>589</v>
      </c>
      <c r="I547" s="5">
        <v>6000000</v>
      </c>
      <c r="J547" s="5">
        <f>I547*1.48</f>
        <v>8880000</v>
      </c>
      <c r="K547" s="2" t="s">
        <v>30</v>
      </c>
      <c r="L547" s="2" t="s">
        <v>141</v>
      </c>
      <c r="M547" s="2" t="s">
        <v>3497</v>
      </c>
      <c r="N547" s="2" t="s">
        <v>2459</v>
      </c>
      <c r="O547" s="2" t="s">
        <v>694</v>
      </c>
      <c r="P547" s="2"/>
    </row>
    <row r="548" spans="1:16" ht="45">
      <c r="A548" s="2">
        <v>10751</v>
      </c>
      <c r="B548" s="2" t="s">
        <v>568</v>
      </c>
      <c r="C548" s="2" t="s">
        <v>138</v>
      </c>
      <c r="D548" s="3" t="s">
        <v>590</v>
      </c>
      <c r="E548" s="2" t="s">
        <v>591</v>
      </c>
      <c r="F548" s="2" t="s">
        <v>592</v>
      </c>
      <c r="G548" s="2" t="s">
        <v>3516</v>
      </c>
      <c r="H548" s="3" t="s">
        <v>593</v>
      </c>
      <c r="I548" s="5">
        <v>10000000</v>
      </c>
      <c r="J548" s="5">
        <f>I548*2.026</f>
        <v>20259999.999999996</v>
      </c>
      <c r="K548" s="2" t="s">
        <v>42</v>
      </c>
      <c r="L548" s="2" t="s">
        <v>141</v>
      </c>
      <c r="M548" s="2" t="s">
        <v>3589</v>
      </c>
      <c r="N548" s="2" t="s">
        <v>2459</v>
      </c>
      <c r="O548" s="2" t="s">
        <v>694</v>
      </c>
      <c r="P548" s="2"/>
    </row>
    <row r="549" spans="1:16" ht="22.5">
      <c r="A549" s="2">
        <v>10752</v>
      </c>
      <c r="B549" s="2" t="s">
        <v>568</v>
      </c>
      <c r="C549" s="2" t="s">
        <v>568</v>
      </c>
      <c r="D549" s="3" t="s">
        <v>594</v>
      </c>
      <c r="E549" s="2" t="s">
        <v>10</v>
      </c>
      <c r="F549" s="2" t="s">
        <v>595</v>
      </c>
      <c r="G549" s="2" t="s">
        <v>3487</v>
      </c>
      <c r="H549" s="3" t="s">
        <v>596</v>
      </c>
      <c r="I549" s="5">
        <v>45000000</v>
      </c>
      <c r="J549" s="5">
        <f>I549*2.026</f>
        <v>91169999.99999999</v>
      </c>
      <c r="K549" s="2" t="s">
        <v>42</v>
      </c>
      <c r="L549" s="2" t="s">
        <v>141</v>
      </c>
      <c r="M549" s="2" t="s">
        <v>3493</v>
      </c>
      <c r="N549" s="2" t="s">
        <v>2459</v>
      </c>
      <c r="O549" s="2" t="s">
        <v>694</v>
      </c>
      <c r="P549" s="2"/>
    </row>
    <row r="550" spans="1:16" ht="22.5">
      <c r="A550" s="2">
        <v>10753</v>
      </c>
      <c r="B550" s="2" t="s">
        <v>568</v>
      </c>
      <c r="C550" s="2" t="s">
        <v>568</v>
      </c>
      <c r="D550" s="3" t="s">
        <v>597</v>
      </c>
      <c r="E550" s="2" t="s">
        <v>598</v>
      </c>
      <c r="F550" s="2" t="s">
        <v>10</v>
      </c>
      <c r="G550" s="2" t="s">
        <v>3487</v>
      </c>
      <c r="H550" s="3" t="s">
        <v>589</v>
      </c>
      <c r="I550" s="5">
        <v>8000000</v>
      </c>
      <c r="J550" s="5">
        <f>I550*1.125</f>
        <v>9000000</v>
      </c>
      <c r="K550" s="2" t="s">
        <v>12</v>
      </c>
      <c r="L550" s="2" t="s">
        <v>141</v>
      </c>
      <c r="M550" s="2" t="s">
        <v>3493</v>
      </c>
      <c r="N550" s="2" t="s">
        <v>2459</v>
      </c>
      <c r="O550" s="2" t="s">
        <v>694</v>
      </c>
      <c r="P550" s="2" t="s">
        <v>141</v>
      </c>
    </row>
    <row r="551" spans="1:16" ht="22.5">
      <c r="A551" s="2">
        <v>10754</v>
      </c>
      <c r="B551" s="2" t="s">
        <v>568</v>
      </c>
      <c r="C551" s="2" t="s">
        <v>568</v>
      </c>
      <c r="D551" s="3" t="s">
        <v>599</v>
      </c>
      <c r="E551" s="2" t="s">
        <v>483</v>
      </c>
      <c r="F551" s="2" t="s">
        <v>600</v>
      </c>
      <c r="G551" s="2" t="s">
        <v>3486</v>
      </c>
      <c r="H551" s="3" t="s">
        <v>601</v>
      </c>
      <c r="I551" s="5">
        <v>14000000</v>
      </c>
      <c r="J551" s="5">
        <f>I551*2.772</f>
        <v>38808000</v>
      </c>
      <c r="K551" s="2" t="s">
        <v>154</v>
      </c>
      <c r="L551" s="2" t="s">
        <v>141</v>
      </c>
      <c r="M551" s="2" t="s">
        <v>3497</v>
      </c>
      <c r="N551" s="2" t="s">
        <v>2459</v>
      </c>
      <c r="O551" s="2" t="s">
        <v>694</v>
      </c>
      <c r="P551" s="2" t="s">
        <v>141</v>
      </c>
    </row>
    <row r="552" spans="1:16" ht="22.5">
      <c r="A552" s="2">
        <v>10755</v>
      </c>
      <c r="B552" s="2" t="s">
        <v>568</v>
      </c>
      <c r="C552" s="2" t="s">
        <v>568</v>
      </c>
      <c r="D552" s="3" t="s">
        <v>602</v>
      </c>
      <c r="E552" s="2" t="s">
        <v>483</v>
      </c>
      <c r="F552" s="2" t="s">
        <v>591</v>
      </c>
      <c r="G552" s="2" t="s">
        <v>3487</v>
      </c>
      <c r="H552" s="3" t="s">
        <v>589</v>
      </c>
      <c r="I552" s="5">
        <v>13500000</v>
      </c>
      <c r="J552" s="5">
        <f>I552*1.48</f>
        <v>19980000</v>
      </c>
      <c r="K552" s="2" t="s">
        <v>30</v>
      </c>
      <c r="L552" s="2" t="s">
        <v>141</v>
      </c>
      <c r="M552" s="2" t="s">
        <v>3488</v>
      </c>
      <c r="N552" s="2" t="s">
        <v>2459</v>
      </c>
      <c r="O552" s="2" t="s">
        <v>694</v>
      </c>
      <c r="P552" s="2"/>
    </row>
    <row r="553" spans="1:16" ht="22.5">
      <c r="A553" s="2">
        <v>10756</v>
      </c>
      <c r="B553" s="2" t="s">
        <v>568</v>
      </c>
      <c r="C553" s="2" t="s">
        <v>568</v>
      </c>
      <c r="D553" s="3" t="s">
        <v>602</v>
      </c>
      <c r="E553" s="2" t="s">
        <v>591</v>
      </c>
      <c r="F553" s="2" t="s">
        <v>603</v>
      </c>
      <c r="G553" s="2" t="s">
        <v>3487</v>
      </c>
      <c r="H553" s="3" t="s">
        <v>604</v>
      </c>
      <c r="I553" s="5">
        <v>12000000</v>
      </c>
      <c r="J553" s="5">
        <f>I553*1.48</f>
        <v>17760000</v>
      </c>
      <c r="K553" s="2" t="s">
        <v>30</v>
      </c>
      <c r="L553" s="2" t="s">
        <v>141</v>
      </c>
      <c r="M553" s="2" t="s">
        <v>3493</v>
      </c>
      <c r="N553" s="2" t="s">
        <v>2459</v>
      </c>
      <c r="O553" s="2" t="s">
        <v>694</v>
      </c>
      <c r="P553" s="2"/>
    </row>
    <row r="554" spans="1:16" ht="22.5">
      <c r="A554" s="2">
        <v>10757</v>
      </c>
      <c r="B554" s="2" t="s">
        <v>568</v>
      </c>
      <c r="C554" s="2" t="s">
        <v>568</v>
      </c>
      <c r="D554" s="3" t="s">
        <v>602</v>
      </c>
      <c r="E554" s="2" t="s">
        <v>603</v>
      </c>
      <c r="F554" s="2" t="s">
        <v>605</v>
      </c>
      <c r="G554" s="2" t="s">
        <v>3487</v>
      </c>
      <c r="H554" s="3" t="s">
        <v>604</v>
      </c>
      <c r="I554" s="5">
        <v>6000000</v>
      </c>
      <c r="J554" s="5">
        <f>I554*1.48</f>
        <v>8880000</v>
      </c>
      <c r="K554" s="2" t="s">
        <v>30</v>
      </c>
      <c r="L554" s="2" t="s">
        <v>141</v>
      </c>
      <c r="M554" s="2" t="s">
        <v>3493</v>
      </c>
      <c r="N554" s="2" t="s">
        <v>2459</v>
      </c>
      <c r="O554" s="2" t="s">
        <v>694</v>
      </c>
      <c r="P554" s="2"/>
    </row>
    <row r="555" spans="1:16" ht="22.5">
      <c r="A555" s="2">
        <v>10759</v>
      </c>
      <c r="B555" s="2" t="s">
        <v>568</v>
      </c>
      <c r="C555" s="2" t="s">
        <v>568</v>
      </c>
      <c r="D555" s="3" t="s">
        <v>606</v>
      </c>
      <c r="E555" s="2" t="s">
        <v>592</v>
      </c>
      <c r="F555" s="2" t="s">
        <v>607</v>
      </c>
      <c r="G555" s="2" t="s">
        <v>3486</v>
      </c>
      <c r="H555" s="3" t="s">
        <v>608</v>
      </c>
      <c r="I555" s="5">
        <v>2500000</v>
      </c>
      <c r="J555" s="5">
        <f>I555*1.48</f>
        <v>3700000</v>
      </c>
      <c r="K555" s="2" t="s">
        <v>30</v>
      </c>
      <c r="L555" s="2" t="s">
        <v>141</v>
      </c>
      <c r="M555" s="2" t="s">
        <v>3488</v>
      </c>
      <c r="N555" s="2" t="s">
        <v>2459</v>
      </c>
      <c r="O555" s="2" t="s">
        <v>694</v>
      </c>
      <c r="P555" s="2"/>
    </row>
    <row r="556" spans="1:16" ht="33.75">
      <c r="A556" s="2">
        <v>10760</v>
      </c>
      <c r="B556" s="2" t="s">
        <v>568</v>
      </c>
      <c r="C556" s="2" t="s">
        <v>568</v>
      </c>
      <c r="D556" s="3" t="s">
        <v>609</v>
      </c>
      <c r="E556" s="2" t="s">
        <v>610</v>
      </c>
      <c r="F556" s="2" t="s">
        <v>611</v>
      </c>
      <c r="G556" s="2" t="s">
        <v>522</v>
      </c>
      <c r="H556" s="3" t="s">
        <v>612</v>
      </c>
      <c r="I556" s="5">
        <v>4880000</v>
      </c>
      <c r="J556" s="5">
        <f>I556*1.125</f>
        <v>5490000</v>
      </c>
      <c r="K556" s="2" t="s">
        <v>12</v>
      </c>
      <c r="L556" s="2" t="s">
        <v>141</v>
      </c>
      <c r="M556" s="2" t="s">
        <v>3497</v>
      </c>
      <c r="N556" s="2" t="s">
        <v>2458</v>
      </c>
      <c r="O556" s="2" t="s">
        <v>694</v>
      </c>
      <c r="P556" s="2"/>
    </row>
    <row r="557" spans="1:16" ht="33.75">
      <c r="A557" s="2">
        <v>10763</v>
      </c>
      <c r="B557" s="2" t="s">
        <v>568</v>
      </c>
      <c r="C557" s="2"/>
      <c r="D557" s="3" t="s">
        <v>613</v>
      </c>
      <c r="E557" s="2" t="s">
        <v>10</v>
      </c>
      <c r="F557" s="2" t="s">
        <v>614</v>
      </c>
      <c r="G557" s="2" t="s">
        <v>170</v>
      </c>
      <c r="H557" s="3" t="s">
        <v>615</v>
      </c>
      <c r="I557" s="5">
        <v>1800000</v>
      </c>
      <c r="J557" s="5">
        <f>I557*2.026</f>
        <v>3646799.9999999995</v>
      </c>
      <c r="K557" s="2" t="s">
        <v>42</v>
      </c>
      <c r="L557" s="2" t="s">
        <v>141</v>
      </c>
      <c r="M557" s="2" t="s">
        <v>3479</v>
      </c>
      <c r="N557" s="2" t="s">
        <v>2458</v>
      </c>
      <c r="O557" s="2" t="s">
        <v>694</v>
      </c>
      <c r="P557" s="2" t="s">
        <v>141</v>
      </c>
    </row>
    <row r="558" spans="1:16" ht="22.5">
      <c r="A558" s="2">
        <v>10764</v>
      </c>
      <c r="B558" s="2" t="s">
        <v>568</v>
      </c>
      <c r="C558" s="2" t="s">
        <v>568</v>
      </c>
      <c r="D558" s="3" t="s">
        <v>597</v>
      </c>
      <c r="E558" s="2" t="s">
        <v>10</v>
      </c>
      <c r="F558" s="2" t="s">
        <v>483</v>
      </c>
      <c r="G558" s="2" t="s">
        <v>3487</v>
      </c>
      <c r="H558" s="3" t="s">
        <v>589</v>
      </c>
      <c r="I558" s="5">
        <v>15000000</v>
      </c>
      <c r="J558" s="5">
        <f>I558*2.026</f>
        <v>30389999.999999996</v>
      </c>
      <c r="K558" s="2" t="s">
        <v>42</v>
      </c>
      <c r="L558" s="2" t="s">
        <v>141</v>
      </c>
      <c r="M558" s="2" t="s">
        <v>3497</v>
      </c>
      <c r="N558" s="2" t="s">
        <v>2459</v>
      </c>
      <c r="O558" s="2" t="s">
        <v>694</v>
      </c>
      <c r="P558" s="2"/>
    </row>
    <row r="559" spans="1:16" ht="45">
      <c r="A559" s="2">
        <v>10766</v>
      </c>
      <c r="B559" s="2" t="s">
        <v>568</v>
      </c>
      <c r="C559" s="2"/>
      <c r="D559" s="3" t="s">
        <v>616</v>
      </c>
      <c r="E559" s="2" t="s">
        <v>617</v>
      </c>
      <c r="F559" s="2" t="s">
        <v>618</v>
      </c>
      <c r="G559" s="2" t="s">
        <v>3542</v>
      </c>
      <c r="H559" s="3" t="s">
        <v>619</v>
      </c>
      <c r="I559" s="5">
        <v>5000000</v>
      </c>
      <c r="J559" s="5">
        <f>I559*1.48</f>
        <v>7400000</v>
      </c>
      <c r="K559" s="2" t="s">
        <v>30</v>
      </c>
      <c r="L559" s="2" t="s">
        <v>141</v>
      </c>
      <c r="M559" s="2" t="s">
        <v>3558</v>
      </c>
      <c r="N559" s="2" t="s">
        <v>2458</v>
      </c>
      <c r="O559" s="2" t="s">
        <v>694</v>
      </c>
      <c r="P559" s="2"/>
    </row>
    <row r="560" spans="1:16" ht="45">
      <c r="A560" s="2">
        <v>10768</v>
      </c>
      <c r="B560" s="2" t="s">
        <v>568</v>
      </c>
      <c r="C560" s="2" t="s">
        <v>568</v>
      </c>
      <c r="D560" s="3" t="s">
        <v>620</v>
      </c>
      <c r="E560" s="2" t="s">
        <v>605</v>
      </c>
      <c r="F560" s="2" t="s">
        <v>621</v>
      </c>
      <c r="G560" s="2" t="s">
        <v>3487</v>
      </c>
      <c r="H560" s="3" t="s">
        <v>622</v>
      </c>
      <c r="I560" s="5">
        <v>12000000</v>
      </c>
      <c r="J560" s="5">
        <f>I560*2.026</f>
        <v>24311999.999999996</v>
      </c>
      <c r="K560" s="2" t="s">
        <v>42</v>
      </c>
      <c r="L560" s="2" t="s">
        <v>141</v>
      </c>
      <c r="M560" s="2" t="s">
        <v>3488</v>
      </c>
      <c r="N560" s="2" t="s">
        <v>2459</v>
      </c>
      <c r="O560" s="2" t="s">
        <v>694</v>
      </c>
      <c r="P560" s="2"/>
    </row>
    <row r="561" spans="1:16" ht="33.75">
      <c r="A561" s="2">
        <v>10769</v>
      </c>
      <c r="B561" s="2" t="s">
        <v>568</v>
      </c>
      <c r="C561" s="2" t="s">
        <v>568</v>
      </c>
      <c r="D561" s="3" t="s">
        <v>623</v>
      </c>
      <c r="E561" s="2" t="s">
        <v>624</v>
      </c>
      <c r="F561" s="2" t="s">
        <v>625</v>
      </c>
      <c r="G561" s="2" t="s">
        <v>3487</v>
      </c>
      <c r="H561" s="3" t="s">
        <v>626</v>
      </c>
      <c r="I561" s="5">
        <v>8000000</v>
      </c>
      <c r="J561" s="5">
        <f>I561*2.026</f>
        <v>16207999.999999998</v>
      </c>
      <c r="K561" s="2" t="s">
        <v>42</v>
      </c>
      <c r="L561" s="2" t="s">
        <v>141</v>
      </c>
      <c r="M561" s="2" t="s">
        <v>3479</v>
      </c>
      <c r="N561" s="2" t="s">
        <v>2459</v>
      </c>
      <c r="O561" s="2" t="s">
        <v>694</v>
      </c>
      <c r="P561" s="2"/>
    </row>
    <row r="562" spans="1:16" ht="56.25">
      <c r="A562" s="2">
        <v>10770</v>
      </c>
      <c r="B562" s="2" t="s">
        <v>568</v>
      </c>
      <c r="C562" s="2" t="s">
        <v>138</v>
      </c>
      <c r="D562" s="3" t="s">
        <v>627</v>
      </c>
      <c r="E562" s="2" t="s">
        <v>628</v>
      </c>
      <c r="F562" s="2" t="s">
        <v>629</v>
      </c>
      <c r="G562" s="2" t="s">
        <v>3489</v>
      </c>
      <c r="H562" s="3" t="s">
        <v>3253</v>
      </c>
      <c r="I562" s="5">
        <v>8000000</v>
      </c>
      <c r="J562" s="5">
        <f>I562*1.125</f>
        <v>9000000</v>
      </c>
      <c r="K562" s="2" t="s">
        <v>12</v>
      </c>
      <c r="L562" s="2" t="s">
        <v>141</v>
      </c>
      <c r="M562" s="2"/>
      <c r="N562" s="2" t="s">
        <v>2459</v>
      </c>
      <c r="O562" s="2" t="s">
        <v>694</v>
      </c>
      <c r="P562" s="2"/>
    </row>
    <row r="563" spans="1:16" ht="33.75">
      <c r="A563" s="2">
        <v>10771</v>
      </c>
      <c r="B563" s="2" t="s">
        <v>186</v>
      </c>
      <c r="C563" s="2" t="s">
        <v>187</v>
      </c>
      <c r="D563" s="3" t="s">
        <v>188</v>
      </c>
      <c r="E563" s="2" t="s">
        <v>189</v>
      </c>
      <c r="F563" s="2" t="s">
        <v>186</v>
      </c>
      <c r="G563" s="2" t="s">
        <v>190</v>
      </c>
      <c r="H563" s="3" t="s">
        <v>3465</v>
      </c>
      <c r="I563" s="5">
        <v>2290000</v>
      </c>
      <c r="J563" s="5">
        <f>I563*2.026</f>
        <v>4639540</v>
      </c>
      <c r="K563" s="2" t="s">
        <v>42</v>
      </c>
      <c r="L563" s="2" t="s">
        <v>141</v>
      </c>
      <c r="M563" s="2" t="s">
        <v>3479</v>
      </c>
      <c r="N563" s="2" t="s">
        <v>415</v>
      </c>
      <c r="O563" s="2" t="s">
        <v>694</v>
      </c>
      <c r="P563" s="2" t="s">
        <v>141</v>
      </c>
    </row>
    <row r="564" spans="1:16" ht="45">
      <c r="A564" s="2">
        <v>10772</v>
      </c>
      <c r="B564" s="2" t="s">
        <v>186</v>
      </c>
      <c r="C564" s="2" t="s">
        <v>186</v>
      </c>
      <c r="D564" s="3" t="s">
        <v>191</v>
      </c>
      <c r="E564" s="2" t="s">
        <v>192</v>
      </c>
      <c r="F564" s="2" t="s">
        <v>193</v>
      </c>
      <c r="G564" s="2" t="s">
        <v>3475</v>
      </c>
      <c r="H564" s="3" t="s">
        <v>3404</v>
      </c>
      <c r="I564" s="5">
        <v>13610000</v>
      </c>
      <c r="J564" s="5">
        <f>I564*1.125</f>
        <v>15311250</v>
      </c>
      <c r="K564" s="2" t="s">
        <v>12</v>
      </c>
      <c r="L564" s="2" t="s">
        <v>141</v>
      </c>
      <c r="M564" s="2" t="s">
        <v>3476</v>
      </c>
      <c r="N564" s="2" t="s">
        <v>2459</v>
      </c>
      <c r="O564" s="2" t="s">
        <v>694</v>
      </c>
      <c r="P564" s="2" t="s">
        <v>141</v>
      </c>
    </row>
    <row r="565" spans="1:16" ht="22.5">
      <c r="A565" s="2">
        <v>10773</v>
      </c>
      <c r="B565" s="2" t="s">
        <v>186</v>
      </c>
      <c r="C565" s="2" t="s">
        <v>186</v>
      </c>
      <c r="D565" s="3" t="s">
        <v>194</v>
      </c>
      <c r="E565" s="2" t="s">
        <v>195</v>
      </c>
      <c r="F565" s="2" t="s">
        <v>196</v>
      </c>
      <c r="G565" s="2" t="s">
        <v>3475</v>
      </c>
      <c r="H565" s="3" t="s">
        <v>197</v>
      </c>
      <c r="I565" s="5">
        <v>3710000</v>
      </c>
      <c r="J565" s="5">
        <f>I565*1.125</f>
        <v>4173750</v>
      </c>
      <c r="K565" s="2" t="s">
        <v>12</v>
      </c>
      <c r="L565" s="2" t="s">
        <v>141</v>
      </c>
      <c r="M565" s="2" t="s">
        <v>3488</v>
      </c>
      <c r="N565" s="2" t="s">
        <v>2459</v>
      </c>
      <c r="O565" s="2" t="s">
        <v>694</v>
      </c>
      <c r="P565" s="2"/>
    </row>
    <row r="566" spans="1:16" ht="22.5">
      <c r="A566" s="2">
        <v>10774</v>
      </c>
      <c r="B566" s="2" t="s">
        <v>186</v>
      </c>
      <c r="C566" s="2" t="s">
        <v>186</v>
      </c>
      <c r="D566" s="3" t="s">
        <v>198</v>
      </c>
      <c r="E566" s="2" t="s">
        <v>199</v>
      </c>
      <c r="F566" s="2" t="s">
        <v>200</v>
      </c>
      <c r="G566" s="2" t="s">
        <v>3480</v>
      </c>
      <c r="H566" s="3" t="s">
        <v>201</v>
      </c>
      <c r="I566" s="5">
        <v>15424000</v>
      </c>
      <c r="J566" s="5">
        <f>I566*2.026</f>
        <v>31249023.999999996</v>
      </c>
      <c r="K566" s="2" t="s">
        <v>42</v>
      </c>
      <c r="L566" s="2" t="s">
        <v>141</v>
      </c>
      <c r="M566" s="2" t="s">
        <v>3500</v>
      </c>
      <c r="N566" s="2" t="s">
        <v>2459</v>
      </c>
      <c r="O566" s="2" t="s">
        <v>694</v>
      </c>
      <c r="P566" s="2" t="s">
        <v>141</v>
      </c>
    </row>
    <row r="567" spans="1:16" ht="22.5">
      <c r="A567" s="2">
        <v>10775</v>
      </c>
      <c r="B567" s="2" t="s">
        <v>186</v>
      </c>
      <c r="C567" s="2" t="s">
        <v>186</v>
      </c>
      <c r="D567" s="3" t="s">
        <v>202</v>
      </c>
      <c r="E567" s="2" t="s">
        <v>203</v>
      </c>
      <c r="F567" s="2" t="s">
        <v>155</v>
      </c>
      <c r="G567" s="2" t="s">
        <v>3475</v>
      </c>
      <c r="H567" s="3" t="s">
        <v>204</v>
      </c>
      <c r="I567" s="5">
        <v>4940000</v>
      </c>
      <c r="J567" s="5">
        <f>I567*1.48</f>
        <v>7311200</v>
      </c>
      <c r="K567" s="2" t="s">
        <v>30</v>
      </c>
      <c r="L567" s="2" t="s">
        <v>141</v>
      </c>
      <c r="M567" s="2" t="s">
        <v>3476</v>
      </c>
      <c r="N567" s="2" t="s">
        <v>2459</v>
      </c>
      <c r="O567" s="2" t="s">
        <v>694</v>
      </c>
      <c r="P567" s="2"/>
    </row>
    <row r="568" spans="1:16" ht="22.5">
      <c r="A568" s="2">
        <v>10778</v>
      </c>
      <c r="B568" s="2" t="s">
        <v>186</v>
      </c>
      <c r="C568" s="2" t="s">
        <v>186</v>
      </c>
      <c r="D568" s="3" t="s">
        <v>205</v>
      </c>
      <c r="E568" s="2" t="s">
        <v>206</v>
      </c>
      <c r="F568" s="2" t="s">
        <v>192</v>
      </c>
      <c r="G568" s="2" t="s">
        <v>3480</v>
      </c>
      <c r="H568" s="3" t="s">
        <v>207</v>
      </c>
      <c r="I568" s="5">
        <v>4930000</v>
      </c>
      <c r="J568" s="5">
        <f>I568*1.48</f>
        <v>7296400</v>
      </c>
      <c r="K568" s="2" t="s">
        <v>30</v>
      </c>
      <c r="L568" s="2" t="s">
        <v>141</v>
      </c>
      <c r="M568" s="2" t="s">
        <v>3500</v>
      </c>
      <c r="N568" s="2" t="s">
        <v>2459</v>
      </c>
      <c r="O568" s="2" t="s">
        <v>694</v>
      </c>
      <c r="P568" s="2"/>
    </row>
    <row r="569" spans="1:16" ht="33.75">
      <c r="A569" s="2">
        <v>10779</v>
      </c>
      <c r="B569" s="2" t="s">
        <v>186</v>
      </c>
      <c r="C569" s="2" t="s">
        <v>208</v>
      </c>
      <c r="D569" s="3" t="s">
        <v>209</v>
      </c>
      <c r="E569" s="2" t="s">
        <v>210</v>
      </c>
      <c r="F569" s="2" t="s">
        <v>211</v>
      </c>
      <c r="G569" s="2" t="s">
        <v>3475</v>
      </c>
      <c r="H569" s="3" t="s">
        <v>212</v>
      </c>
      <c r="I569" s="5">
        <v>9630000</v>
      </c>
      <c r="J569" s="5">
        <f>I569*1.48</f>
        <v>14252400</v>
      </c>
      <c r="K569" s="2" t="s">
        <v>30</v>
      </c>
      <c r="L569" s="2" t="s">
        <v>141</v>
      </c>
      <c r="M569" s="2" t="s">
        <v>3474</v>
      </c>
      <c r="N569" s="2" t="s">
        <v>2458</v>
      </c>
      <c r="O569" s="2" t="s">
        <v>694</v>
      </c>
      <c r="P569" s="2"/>
    </row>
    <row r="570" spans="1:16" ht="22.5">
      <c r="A570" s="2">
        <v>10780</v>
      </c>
      <c r="B570" s="2" t="s">
        <v>186</v>
      </c>
      <c r="C570" s="2" t="s">
        <v>138</v>
      </c>
      <c r="D570" s="3" t="s">
        <v>213</v>
      </c>
      <c r="E570" s="2" t="s">
        <v>192</v>
      </c>
      <c r="F570" s="2" t="s">
        <v>214</v>
      </c>
      <c r="G570" s="2" t="s">
        <v>3477</v>
      </c>
      <c r="H570" s="3" t="s">
        <v>3429</v>
      </c>
      <c r="I570" s="5">
        <v>4100000</v>
      </c>
      <c r="J570" s="5">
        <f>I570*1.125</f>
        <v>4612500</v>
      </c>
      <c r="K570" s="2" t="s">
        <v>12</v>
      </c>
      <c r="L570" s="2" t="s">
        <v>141</v>
      </c>
      <c r="M570" s="2"/>
      <c r="N570" s="2" t="s">
        <v>2459</v>
      </c>
      <c r="O570" s="2" t="s">
        <v>694</v>
      </c>
      <c r="P570" s="2" t="s">
        <v>141</v>
      </c>
    </row>
    <row r="571" spans="1:16" ht="22.5">
      <c r="A571" s="2">
        <v>10781</v>
      </c>
      <c r="B571" s="2" t="s">
        <v>186</v>
      </c>
      <c r="C571" s="2" t="s">
        <v>186</v>
      </c>
      <c r="D571" s="3" t="s">
        <v>226</v>
      </c>
      <c r="E571" s="2" t="s">
        <v>227</v>
      </c>
      <c r="F571" s="2" t="s">
        <v>228</v>
      </c>
      <c r="G571" s="2" t="s">
        <v>190</v>
      </c>
      <c r="H571" s="3" t="s">
        <v>3466</v>
      </c>
      <c r="I571" s="5">
        <v>4270000</v>
      </c>
      <c r="J571" s="5">
        <f>I571*1.48</f>
        <v>6319600</v>
      </c>
      <c r="K571" s="2" t="s">
        <v>30</v>
      </c>
      <c r="L571" s="2" t="s">
        <v>141</v>
      </c>
      <c r="M571" s="2" t="s">
        <v>3476</v>
      </c>
      <c r="N571" s="2" t="s">
        <v>2458</v>
      </c>
      <c r="O571" s="2" t="s">
        <v>694</v>
      </c>
      <c r="P571" s="2" t="s">
        <v>141</v>
      </c>
    </row>
    <row r="572" spans="1:16" ht="56.25">
      <c r="A572" s="2">
        <v>10782</v>
      </c>
      <c r="B572" s="2" t="s">
        <v>186</v>
      </c>
      <c r="C572" s="2" t="s">
        <v>186</v>
      </c>
      <c r="D572" s="3" t="s">
        <v>229</v>
      </c>
      <c r="E572" s="2" t="s">
        <v>230</v>
      </c>
      <c r="F572" s="2" t="s">
        <v>230</v>
      </c>
      <c r="G572" s="2" t="s">
        <v>3480</v>
      </c>
      <c r="H572" s="3" t="s">
        <v>231</v>
      </c>
      <c r="I572" s="5">
        <v>4470000</v>
      </c>
      <c r="J572" s="5">
        <f>I572*1.125</f>
        <v>5028750</v>
      </c>
      <c r="K572" s="2" t="s">
        <v>12</v>
      </c>
      <c r="L572" s="2" t="s">
        <v>141</v>
      </c>
      <c r="M572" s="2" t="s">
        <v>3476</v>
      </c>
      <c r="N572" s="2" t="s">
        <v>2458</v>
      </c>
      <c r="O572" s="2" t="s">
        <v>694</v>
      </c>
      <c r="P572" s="2" t="s">
        <v>141</v>
      </c>
    </row>
    <row r="573" spans="1:16" ht="22.5">
      <c r="A573" s="2">
        <v>10784</v>
      </c>
      <c r="B573" s="2" t="s">
        <v>186</v>
      </c>
      <c r="C573" s="2" t="s">
        <v>186</v>
      </c>
      <c r="D573" s="3" t="s">
        <v>232</v>
      </c>
      <c r="E573" s="2" t="s">
        <v>192</v>
      </c>
      <c r="F573" s="2" t="s">
        <v>233</v>
      </c>
      <c r="G573" s="2" t="s">
        <v>190</v>
      </c>
      <c r="H573" s="3" t="s">
        <v>3466</v>
      </c>
      <c r="I573" s="5">
        <v>5910000</v>
      </c>
      <c r="J573" s="5">
        <f>I573*1.48</f>
        <v>8746800</v>
      </c>
      <c r="K573" s="2" t="s">
        <v>30</v>
      </c>
      <c r="L573" s="2" t="s">
        <v>141</v>
      </c>
      <c r="M573" s="2" t="s">
        <v>3476</v>
      </c>
      <c r="N573" s="2" t="s">
        <v>2458</v>
      </c>
      <c r="O573" s="2" t="s">
        <v>694</v>
      </c>
      <c r="P573" s="2" t="s">
        <v>141</v>
      </c>
    </row>
    <row r="574" spans="1:16" ht="33.75">
      <c r="A574" s="2">
        <v>10788</v>
      </c>
      <c r="B574" s="2" t="s">
        <v>142</v>
      </c>
      <c r="C574" s="2" t="s">
        <v>142</v>
      </c>
      <c r="D574" s="3" t="s">
        <v>143</v>
      </c>
      <c r="E574" s="2" t="s">
        <v>144</v>
      </c>
      <c r="F574" s="2" t="s">
        <v>145</v>
      </c>
      <c r="G574" s="2" t="s">
        <v>3487</v>
      </c>
      <c r="H574" s="3" t="s">
        <v>3405</v>
      </c>
      <c r="I574" s="5">
        <v>5300000</v>
      </c>
      <c r="J574" s="5">
        <f>I574*1.125</f>
        <v>5962500</v>
      </c>
      <c r="K574" s="2" t="s">
        <v>12</v>
      </c>
      <c r="L574" s="2" t="s">
        <v>141</v>
      </c>
      <c r="M574" s="2" t="s">
        <v>3513</v>
      </c>
      <c r="N574" s="2" t="s">
        <v>2459</v>
      </c>
      <c r="O574" s="2" t="s">
        <v>694</v>
      </c>
      <c r="P574" s="2" t="s">
        <v>141</v>
      </c>
    </row>
    <row r="575" spans="1:16" ht="22.5">
      <c r="A575" s="2">
        <v>10795</v>
      </c>
      <c r="B575" s="2" t="s">
        <v>142</v>
      </c>
      <c r="C575" s="2" t="s">
        <v>147</v>
      </c>
      <c r="D575" s="3" t="s">
        <v>148</v>
      </c>
      <c r="E575" s="2" t="s">
        <v>149</v>
      </c>
      <c r="F575" s="2" t="s">
        <v>150</v>
      </c>
      <c r="G575" s="2" t="s">
        <v>3486</v>
      </c>
      <c r="H575" s="3" t="s">
        <v>151</v>
      </c>
      <c r="I575" s="5">
        <v>2500000</v>
      </c>
      <c r="J575" s="5">
        <f>I575*1.48</f>
        <v>3700000</v>
      </c>
      <c r="K575" s="2" t="s">
        <v>30</v>
      </c>
      <c r="L575" s="2" t="s">
        <v>141</v>
      </c>
      <c r="M575" s="2" t="s">
        <v>3500</v>
      </c>
      <c r="N575" s="2" t="s">
        <v>2459</v>
      </c>
      <c r="O575" s="2" t="s">
        <v>694</v>
      </c>
      <c r="P575" s="2"/>
    </row>
    <row r="576" spans="1:16" ht="22.5">
      <c r="A576" s="2">
        <v>10796</v>
      </c>
      <c r="B576" s="2" t="s">
        <v>142</v>
      </c>
      <c r="C576" s="2" t="s">
        <v>142</v>
      </c>
      <c r="D576" s="3" t="s">
        <v>148</v>
      </c>
      <c r="E576" s="2" t="s">
        <v>152</v>
      </c>
      <c r="F576" s="2" t="s">
        <v>153</v>
      </c>
      <c r="G576" s="2" t="s">
        <v>3486</v>
      </c>
      <c r="H576" s="3" t="s">
        <v>151</v>
      </c>
      <c r="I576" s="5">
        <v>3022306</v>
      </c>
      <c r="J576" s="5">
        <f>I576*2.772</f>
        <v>8377832.232</v>
      </c>
      <c r="K576" s="2" t="s">
        <v>154</v>
      </c>
      <c r="L576" s="2" t="s">
        <v>141</v>
      </c>
      <c r="M576" s="2" t="s">
        <v>3605</v>
      </c>
      <c r="N576" s="2" t="s">
        <v>2459</v>
      </c>
      <c r="O576" s="2" t="s">
        <v>694</v>
      </c>
      <c r="P576" s="2"/>
    </row>
    <row r="577" spans="1:16" ht="22.5">
      <c r="A577" s="2">
        <v>10797</v>
      </c>
      <c r="B577" s="2" t="s">
        <v>142</v>
      </c>
      <c r="C577" s="2" t="s">
        <v>142</v>
      </c>
      <c r="D577" s="3" t="s">
        <v>148</v>
      </c>
      <c r="E577" s="2" t="s">
        <v>153</v>
      </c>
      <c r="F577" s="2" t="s">
        <v>155</v>
      </c>
      <c r="G577" s="2" t="s">
        <v>3486</v>
      </c>
      <c r="H577" s="3" t="s">
        <v>151</v>
      </c>
      <c r="I577" s="5">
        <v>3221579</v>
      </c>
      <c r="J577" s="5">
        <f>I577*2.772</f>
        <v>8930216.988</v>
      </c>
      <c r="K577" s="2" t="s">
        <v>154</v>
      </c>
      <c r="L577" s="2" t="s">
        <v>141</v>
      </c>
      <c r="M577" s="2" t="s">
        <v>3605</v>
      </c>
      <c r="N577" s="2" t="s">
        <v>2459</v>
      </c>
      <c r="O577" s="2" t="s">
        <v>694</v>
      </c>
      <c r="P577" s="2"/>
    </row>
    <row r="578" spans="1:16" ht="22.5">
      <c r="A578" s="2">
        <v>10798</v>
      </c>
      <c r="B578" s="2" t="s">
        <v>142</v>
      </c>
      <c r="C578" s="2" t="s">
        <v>142</v>
      </c>
      <c r="D578" s="3" t="s">
        <v>156</v>
      </c>
      <c r="E578" s="2" t="s">
        <v>157</v>
      </c>
      <c r="F578" s="2" t="s">
        <v>143</v>
      </c>
      <c r="G578" s="2" t="s">
        <v>3486</v>
      </c>
      <c r="H578" s="3" t="s">
        <v>151</v>
      </c>
      <c r="I578" s="5">
        <v>3885822</v>
      </c>
      <c r="J578" s="5">
        <f>I578*2.772</f>
        <v>10771498.583999999</v>
      </c>
      <c r="K578" s="2" t="s">
        <v>154</v>
      </c>
      <c r="L578" s="2" t="s">
        <v>141</v>
      </c>
      <c r="M578" s="2" t="s">
        <v>3605</v>
      </c>
      <c r="N578" s="2" t="s">
        <v>2459</v>
      </c>
      <c r="O578" s="2" t="s">
        <v>694</v>
      </c>
      <c r="P578" s="2"/>
    </row>
    <row r="579" spans="1:16" ht="22.5">
      <c r="A579" s="2">
        <v>10799</v>
      </c>
      <c r="B579" s="2" t="s">
        <v>142</v>
      </c>
      <c r="C579" s="2" t="s">
        <v>142</v>
      </c>
      <c r="D579" s="3" t="s">
        <v>156</v>
      </c>
      <c r="E579" s="2" t="s">
        <v>158</v>
      </c>
      <c r="F579" s="2" t="s">
        <v>159</v>
      </c>
      <c r="G579" s="2" t="s">
        <v>3486</v>
      </c>
      <c r="H579" s="3" t="s">
        <v>151</v>
      </c>
      <c r="I579" s="5">
        <v>9905382</v>
      </c>
      <c r="J579" s="5">
        <f>I579*2.772</f>
        <v>27457718.904</v>
      </c>
      <c r="K579" s="2" t="s">
        <v>154</v>
      </c>
      <c r="L579" s="2" t="s">
        <v>141</v>
      </c>
      <c r="M579" s="2" t="s">
        <v>3500</v>
      </c>
      <c r="N579" s="2" t="s">
        <v>2459</v>
      </c>
      <c r="O579" s="2" t="s">
        <v>694</v>
      </c>
      <c r="P579" s="2"/>
    </row>
    <row r="580" spans="1:16" ht="22.5">
      <c r="A580" s="2">
        <v>10802</v>
      </c>
      <c r="B580" s="2" t="s">
        <v>142</v>
      </c>
      <c r="C580" s="2" t="s">
        <v>142</v>
      </c>
      <c r="D580" s="3" t="s">
        <v>159</v>
      </c>
      <c r="E580" s="2" t="s">
        <v>160</v>
      </c>
      <c r="F580" s="2"/>
      <c r="G580" s="2" t="s">
        <v>3487</v>
      </c>
      <c r="H580" s="3" t="s">
        <v>161</v>
      </c>
      <c r="I580" s="5">
        <v>600000</v>
      </c>
      <c r="J580" s="5">
        <f>I580*2.772</f>
        <v>1663199.9999999998</v>
      </c>
      <c r="K580" s="2" t="s">
        <v>154</v>
      </c>
      <c r="L580" s="2" t="s">
        <v>141</v>
      </c>
      <c r="M580" s="2" t="s">
        <v>3513</v>
      </c>
      <c r="N580" s="2" t="s">
        <v>2459</v>
      </c>
      <c r="O580" s="2" t="s">
        <v>694</v>
      </c>
      <c r="P580" s="2"/>
    </row>
    <row r="581" spans="1:16" ht="22.5">
      <c r="A581" s="2">
        <v>10804</v>
      </c>
      <c r="B581" s="2" t="s">
        <v>142</v>
      </c>
      <c r="C581" s="2" t="s">
        <v>142</v>
      </c>
      <c r="D581" s="3" t="s">
        <v>162</v>
      </c>
      <c r="E581" s="2"/>
      <c r="F581" s="2"/>
      <c r="G581" s="2" t="s">
        <v>3486</v>
      </c>
      <c r="H581" s="3" t="s">
        <v>163</v>
      </c>
      <c r="I581" s="5">
        <v>305568</v>
      </c>
      <c r="J581" s="5">
        <f>I581*1.48</f>
        <v>452240.64</v>
      </c>
      <c r="K581" s="2" t="s">
        <v>30</v>
      </c>
      <c r="L581" s="2" t="s">
        <v>141</v>
      </c>
      <c r="M581" s="2" t="s">
        <v>3476</v>
      </c>
      <c r="N581" s="2" t="s">
        <v>2458</v>
      </c>
      <c r="O581" s="2" t="s">
        <v>694</v>
      </c>
      <c r="P581" s="2"/>
    </row>
    <row r="582" spans="1:16" ht="22.5">
      <c r="A582" s="2">
        <v>10805</v>
      </c>
      <c r="B582" s="2" t="s">
        <v>142</v>
      </c>
      <c r="C582" s="2" t="s">
        <v>138</v>
      </c>
      <c r="D582" s="3" t="s">
        <v>164</v>
      </c>
      <c r="E582" s="2" t="s">
        <v>165</v>
      </c>
      <c r="F582" s="2" t="s">
        <v>166</v>
      </c>
      <c r="G582" s="2" t="s">
        <v>3487</v>
      </c>
      <c r="H582" s="3" t="s">
        <v>167</v>
      </c>
      <c r="I582" s="5">
        <v>2567952</v>
      </c>
      <c r="J582" s="5">
        <f>I582*2.026</f>
        <v>5202670.751999999</v>
      </c>
      <c r="K582" s="2" t="s">
        <v>42</v>
      </c>
      <c r="L582" s="2" t="s">
        <v>141</v>
      </c>
      <c r="M582" s="2" t="s">
        <v>3513</v>
      </c>
      <c r="N582" s="2" t="s">
        <v>2458</v>
      </c>
      <c r="O582" s="2" t="s">
        <v>694</v>
      </c>
      <c r="P582" s="2"/>
    </row>
    <row r="583" spans="1:16" ht="56.25">
      <c r="A583" s="2">
        <v>10806</v>
      </c>
      <c r="B583" s="2" t="s">
        <v>186</v>
      </c>
      <c r="C583" s="2" t="s">
        <v>186</v>
      </c>
      <c r="D583" s="3" t="s">
        <v>234</v>
      </c>
      <c r="E583" s="2" t="s">
        <v>235</v>
      </c>
      <c r="F583" s="2" t="s">
        <v>189</v>
      </c>
      <c r="G583" s="2" t="s">
        <v>190</v>
      </c>
      <c r="H583" s="3" t="s">
        <v>3467</v>
      </c>
      <c r="I583" s="5">
        <v>5200000</v>
      </c>
      <c r="J583" s="5">
        <f>I583*1.48</f>
        <v>7696000</v>
      </c>
      <c r="K583" s="2" t="s">
        <v>30</v>
      </c>
      <c r="L583" s="2" t="s">
        <v>141</v>
      </c>
      <c r="M583" s="2" t="s">
        <v>3474</v>
      </c>
      <c r="N583" s="2" t="s">
        <v>2458</v>
      </c>
      <c r="O583" s="2" t="s">
        <v>694</v>
      </c>
      <c r="P583" s="2" t="s">
        <v>141</v>
      </c>
    </row>
    <row r="584" spans="1:16" ht="22.5">
      <c r="A584" s="2">
        <v>10807</v>
      </c>
      <c r="B584" s="2" t="s">
        <v>142</v>
      </c>
      <c r="C584" s="2" t="s">
        <v>142</v>
      </c>
      <c r="D584" s="3" t="s">
        <v>168</v>
      </c>
      <c r="E584" s="2" t="s">
        <v>143</v>
      </c>
      <c r="F584" s="2" t="s">
        <v>169</v>
      </c>
      <c r="G584" s="2" t="s">
        <v>170</v>
      </c>
      <c r="H584" s="3" t="s">
        <v>171</v>
      </c>
      <c r="I584" s="5">
        <v>1700000</v>
      </c>
      <c r="J584" s="5">
        <f>I584*2.772</f>
        <v>4712400</v>
      </c>
      <c r="K584" s="2" t="s">
        <v>154</v>
      </c>
      <c r="L584" s="2" t="s">
        <v>141</v>
      </c>
      <c r="M584" s="2" t="s">
        <v>3513</v>
      </c>
      <c r="N584" s="2" t="s">
        <v>415</v>
      </c>
      <c r="O584" s="2" t="s">
        <v>694</v>
      </c>
      <c r="P584" s="2"/>
    </row>
    <row r="585" spans="1:16" ht="33.75">
      <c r="A585" s="2">
        <v>10809</v>
      </c>
      <c r="B585" s="2" t="s">
        <v>540</v>
      </c>
      <c r="C585" s="2" t="s">
        <v>540</v>
      </c>
      <c r="D585" s="3" t="s">
        <v>541</v>
      </c>
      <c r="E585" s="2" t="s">
        <v>542</v>
      </c>
      <c r="F585" s="2" t="s">
        <v>543</v>
      </c>
      <c r="G585" s="2" t="s">
        <v>190</v>
      </c>
      <c r="H585" s="3" t="s">
        <v>544</v>
      </c>
      <c r="I585" s="5">
        <v>3500000</v>
      </c>
      <c r="J585" s="5">
        <f>I585*1.48</f>
        <v>5180000</v>
      </c>
      <c r="K585" s="2" t="s">
        <v>30</v>
      </c>
      <c r="L585" s="2" t="s">
        <v>141</v>
      </c>
      <c r="M585" s="2" t="s">
        <v>3476</v>
      </c>
      <c r="N585" s="2" t="s">
        <v>2458</v>
      </c>
      <c r="O585" s="2" t="s">
        <v>694</v>
      </c>
      <c r="P585" s="2" t="s">
        <v>141</v>
      </c>
    </row>
    <row r="586" spans="1:16" ht="33.75">
      <c r="A586" s="2">
        <v>10810</v>
      </c>
      <c r="B586" s="2" t="s">
        <v>540</v>
      </c>
      <c r="C586" s="2" t="s">
        <v>540</v>
      </c>
      <c r="D586" s="3" t="s">
        <v>545</v>
      </c>
      <c r="E586" s="2" t="s">
        <v>546</v>
      </c>
      <c r="F586" s="2" t="s">
        <v>547</v>
      </c>
      <c r="G586" s="2" t="s">
        <v>190</v>
      </c>
      <c r="H586" s="3" t="s">
        <v>548</v>
      </c>
      <c r="I586" s="5">
        <v>4000000</v>
      </c>
      <c r="J586" s="5">
        <f>I586*1.48</f>
        <v>5920000</v>
      </c>
      <c r="K586" s="2" t="s">
        <v>30</v>
      </c>
      <c r="L586" s="2" t="s">
        <v>141</v>
      </c>
      <c r="M586" s="2" t="s">
        <v>3556</v>
      </c>
      <c r="N586" s="2" t="s">
        <v>2458</v>
      </c>
      <c r="O586" s="2" t="s">
        <v>694</v>
      </c>
      <c r="P586" s="2" t="s">
        <v>141</v>
      </c>
    </row>
    <row r="587" spans="1:16" ht="78.75">
      <c r="A587" s="2">
        <v>10811</v>
      </c>
      <c r="B587" s="2" t="s">
        <v>540</v>
      </c>
      <c r="C587" s="2" t="s">
        <v>540</v>
      </c>
      <c r="D587" s="3" t="s">
        <v>549</v>
      </c>
      <c r="E587" s="2" t="s">
        <v>550</v>
      </c>
      <c r="F587" s="2" t="s">
        <v>551</v>
      </c>
      <c r="G587" s="2" t="s">
        <v>190</v>
      </c>
      <c r="H587" s="3" t="s">
        <v>552</v>
      </c>
      <c r="I587" s="5">
        <v>7000000</v>
      </c>
      <c r="J587" s="5">
        <f>I587*1.48</f>
        <v>10360000</v>
      </c>
      <c r="K587" s="2" t="s">
        <v>30</v>
      </c>
      <c r="L587" s="2" t="s">
        <v>141</v>
      </c>
      <c r="M587" s="2" t="s">
        <v>3562</v>
      </c>
      <c r="N587" s="2" t="s">
        <v>2458</v>
      </c>
      <c r="O587" s="2" t="s">
        <v>694</v>
      </c>
      <c r="P587" s="2" t="s">
        <v>141</v>
      </c>
    </row>
    <row r="588" spans="1:16" ht="22.5">
      <c r="A588" s="2">
        <v>10817</v>
      </c>
      <c r="B588" s="2" t="s">
        <v>189</v>
      </c>
      <c r="C588" s="2" t="s">
        <v>189</v>
      </c>
      <c r="D588" s="3" t="s">
        <v>251</v>
      </c>
      <c r="E588" s="2" t="s">
        <v>252</v>
      </c>
      <c r="F588" s="2" t="s">
        <v>253</v>
      </c>
      <c r="G588" s="2" t="s">
        <v>3486</v>
      </c>
      <c r="H588" s="3" t="s">
        <v>254</v>
      </c>
      <c r="I588" s="5">
        <v>2000000</v>
      </c>
      <c r="J588" s="5">
        <f>I588*2.026</f>
        <v>4051999.9999999995</v>
      </c>
      <c r="K588" s="2" t="s">
        <v>42</v>
      </c>
      <c r="L588" s="2" t="s">
        <v>141</v>
      </c>
      <c r="M588" s="2" t="s">
        <v>3488</v>
      </c>
      <c r="N588" s="2" t="s">
        <v>2459</v>
      </c>
      <c r="O588" s="2" t="s">
        <v>694</v>
      </c>
      <c r="P588" s="2"/>
    </row>
    <row r="589" spans="1:16" ht="22.5">
      <c r="A589" s="2">
        <v>10818</v>
      </c>
      <c r="B589" s="2" t="s">
        <v>189</v>
      </c>
      <c r="C589" s="2" t="s">
        <v>189</v>
      </c>
      <c r="D589" s="3" t="s">
        <v>255</v>
      </c>
      <c r="E589" s="2" t="s">
        <v>173</v>
      </c>
      <c r="F589" s="2" t="s">
        <v>256</v>
      </c>
      <c r="G589" s="2" t="s">
        <v>3475</v>
      </c>
      <c r="H589" s="3" t="s">
        <v>257</v>
      </c>
      <c r="I589" s="5">
        <v>16500000</v>
      </c>
      <c r="J589" s="5">
        <f>I589*1.48</f>
        <v>24420000</v>
      </c>
      <c r="K589" s="2" t="s">
        <v>30</v>
      </c>
      <c r="L589" s="2" t="s">
        <v>141</v>
      </c>
      <c r="M589" s="2" t="s">
        <v>3474</v>
      </c>
      <c r="N589" s="2" t="s">
        <v>2459</v>
      </c>
      <c r="O589" s="2" t="s">
        <v>694</v>
      </c>
      <c r="P589" s="2" t="s">
        <v>141</v>
      </c>
    </row>
    <row r="590" spans="1:16" ht="22.5">
      <c r="A590" s="2">
        <v>10819</v>
      </c>
      <c r="B590" s="2" t="s">
        <v>189</v>
      </c>
      <c r="C590" s="2" t="s">
        <v>189</v>
      </c>
      <c r="D590" s="3" t="s">
        <v>255</v>
      </c>
      <c r="E590" s="2" t="s">
        <v>173</v>
      </c>
      <c r="F590" s="2" t="s">
        <v>258</v>
      </c>
      <c r="G590" s="2" t="s">
        <v>3475</v>
      </c>
      <c r="H590" s="3" t="s">
        <v>259</v>
      </c>
      <c r="I590" s="5">
        <v>5000000</v>
      </c>
      <c r="J590" s="5">
        <f>I590*2.026</f>
        <v>10129999.999999998</v>
      </c>
      <c r="K590" s="2" t="s">
        <v>42</v>
      </c>
      <c r="L590" s="2" t="s">
        <v>141</v>
      </c>
      <c r="M590" s="2" t="s">
        <v>3474</v>
      </c>
      <c r="N590" s="2" t="s">
        <v>2459</v>
      </c>
      <c r="O590" s="2" t="s">
        <v>694</v>
      </c>
      <c r="P590" s="2"/>
    </row>
    <row r="591" spans="1:16" ht="45">
      <c r="A591" s="2">
        <v>10820</v>
      </c>
      <c r="B591" s="2" t="s">
        <v>189</v>
      </c>
      <c r="C591" s="2" t="s">
        <v>189</v>
      </c>
      <c r="D591" s="3" t="s">
        <v>260</v>
      </c>
      <c r="E591" s="2" t="s">
        <v>261</v>
      </c>
      <c r="F591" s="2" t="s">
        <v>262</v>
      </c>
      <c r="G591" s="2" t="s">
        <v>3487</v>
      </c>
      <c r="H591" s="3" t="s">
        <v>3406</v>
      </c>
      <c r="I591" s="5">
        <v>1700000</v>
      </c>
      <c r="J591" s="5">
        <f>I591*1.125</f>
        <v>1912500</v>
      </c>
      <c r="K591" s="2" t="s">
        <v>12</v>
      </c>
      <c r="L591" s="2" t="s">
        <v>141</v>
      </c>
      <c r="M591" s="2" t="s">
        <v>3476</v>
      </c>
      <c r="N591" s="2" t="s">
        <v>2459</v>
      </c>
      <c r="O591" s="2" t="s">
        <v>694</v>
      </c>
      <c r="P591" s="2"/>
    </row>
    <row r="592" spans="1:16" ht="22.5">
      <c r="A592" s="2">
        <v>10821</v>
      </c>
      <c r="B592" s="2" t="s">
        <v>189</v>
      </c>
      <c r="C592" s="2" t="s">
        <v>189</v>
      </c>
      <c r="D592" s="3" t="s">
        <v>263</v>
      </c>
      <c r="E592" s="2" t="s">
        <v>264</v>
      </c>
      <c r="F592" s="2" t="s">
        <v>265</v>
      </c>
      <c r="G592" s="2" t="s">
        <v>3486</v>
      </c>
      <c r="H592" s="3" t="s">
        <v>266</v>
      </c>
      <c r="I592" s="5">
        <v>7890000</v>
      </c>
      <c r="J592" s="5">
        <f>I592*1.125</f>
        <v>8876250</v>
      </c>
      <c r="K592" s="2" t="s">
        <v>12</v>
      </c>
      <c r="L592" s="2" t="s">
        <v>141</v>
      </c>
      <c r="M592" s="2" t="s">
        <v>3500</v>
      </c>
      <c r="N592" s="2" t="s">
        <v>2459</v>
      </c>
      <c r="O592" s="2" t="s">
        <v>694</v>
      </c>
      <c r="P592" s="2"/>
    </row>
    <row r="593" spans="1:16" ht="22.5">
      <c r="A593" s="2">
        <v>10822</v>
      </c>
      <c r="B593" s="2" t="s">
        <v>189</v>
      </c>
      <c r="C593" s="2" t="s">
        <v>189</v>
      </c>
      <c r="D593" s="3" t="s">
        <v>267</v>
      </c>
      <c r="E593" s="2" t="s">
        <v>268</v>
      </c>
      <c r="F593" s="2" t="s">
        <v>269</v>
      </c>
      <c r="G593" s="2" t="s">
        <v>3486</v>
      </c>
      <c r="H593" s="3" t="s">
        <v>266</v>
      </c>
      <c r="I593" s="5">
        <v>5000000</v>
      </c>
      <c r="J593" s="5">
        <f>I593*1.125</f>
        <v>5625000</v>
      </c>
      <c r="K593" s="2" t="s">
        <v>12</v>
      </c>
      <c r="L593" s="2" t="s">
        <v>141</v>
      </c>
      <c r="M593" s="2" t="s">
        <v>3500</v>
      </c>
      <c r="N593" s="2" t="s">
        <v>2459</v>
      </c>
      <c r="O593" s="2" t="s">
        <v>694</v>
      </c>
      <c r="P593" s="2" t="s">
        <v>141</v>
      </c>
    </row>
    <row r="594" spans="1:16" ht="22.5">
      <c r="A594" s="2">
        <v>10823</v>
      </c>
      <c r="B594" s="2" t="s">
        <v>189</v>
      </c>
      <c r="C594" s="2" t="s">
        <v>189</v>
      </c>
      <c r="D594" s="3" t="s">
        <v>252</v>
      </c>
      <c r="E594" s="2" t="s">
        <v>270</v>
      </c>
      <c r="F594" s="2" t="s">
        <v>253</v>
      </c>
      <c r="G594" s="2" t="s">
        <v>3486</v>
      </c>
      <c r="H594" s="3" t="s">
        <v>3663</v>
      </c>
      <c r="I594" s="5">
        <v>1500000</v>
      </c>
      <c r="J594" s="5">
        <f>I594*2.026</f>
        <v>3038999.9999999995</v>
      </c>
      <c r="K594" s="2" t="s">
        <v>42</v>
      </c>
      <c r="L594" s="2" t="s">
        <v>141</v>
      </c>
      <c r="M594" s="2" t="s">
        <v>3497</v>
      </c>
      <c r="N594" s="2" t="s">
        <v>2459</v>
      </c>
      <c r="O594" s="2" t="s">
        <v>694</v>
      </c>
      <c r="P594" s="2" t="s">
        <v>141</v>
      </c>
    </row>
    <row r="595" spans="1:16" ht="22.5">
      <c r="A595" s="2">
        <v>10824</v>
      </c>
      <c r="B595" s="2" t="s">
        <v>189</v>
      </c>
      <c r="C595" s="2" t="s">
        <v>1046</v>
      </c>
      <c r="D595" s="3" t="s">
        <v>298</v>
      </c>
      <c r="E595" s="2" t="s">
        <v>1047</v>
      </c>
      <c r="F595" s="2" t="s">
        <v>176</v>
      </c>
      <c r="G595" s="2" t="s">
        <v>3477</v>
      </c>
      <c r="H595" s="3" t="s">
        <v>1048</v>
      </c>
      <c r="I595" s="5">
        <v>9248000</v>
      </c>
      <c r="J595" s="5">
        <f>I595*2.772</f>
        <v>25635455.999999996</v>
      </c>
      <c r="K595" s="2" t="s">
        <v>170</v>
      </c>
      <c r="L595" s="2"/>
      <c r="M595" s="2" t="s">
        <v>3479</v>
      </c>
      <c r="N595" s="2" t="s">
        <v>2459</v>
      </c>
      <c r="O595" s="2" t="s">
        <v>694</v>
      </c>
      <c r="P595" s="2"/>
    </row>
    <row r="596" spans="1:16" ht="33.75">
      <c r="A596" s="2">
        <v>10825</v>
      </c>
      <c r="B596" s="2" t="s">
        <v>189</v>
      </c>
      <c r="C596" s="2" t="s">
        <v>189</v>
      </c>
      <c r="D596" s="3" t="s">
        <v>271</v>
      </c>
      <c r="E596" s="2" t="s">
        <v>272</v>
      </c>
      <c r="F596" s="2" t="s">
        <v>273</v>
      </c>
      <c r="G596" s="2" t="s">
        <v>3475</v>
      </c>
      <c r="H596" s="3" t="s">
        <v>254</v>
      </c>
      <c r="I596" s="5">
        <v>1800000</v>
      </c>
      <c r="J596" s="5">
        <f>I596*1.48</f>
        <v>2664000</v>
      </c>
      <c r="K596" s="2" t="s">
        <v>30</v>
      </c>
      <c r="L596" s="2" t="s">
        <v>141</v>
      </c>
      <c r="M596" s="2" t="s">
        <v>3543</v>
      </c>
      <c r="N596" s="2" t="s">
        <v>2459</v>
      </c>
      <c r="O596" s="2" t="s">
        <v>694</v>
      </c>
      <c r="P596" s="2"/>
    </row>
    <row r="597" spans="1:16" ht="22.5">
      <c r="A597" s="2">
        <v>10826</v>
      </c>
      <c r="B597" s="2" t="s">
        <v>189</v>
      </c>
      <c r="C597" s="2" t="s">
        <v>189</v>
      </c>
      <c r="D597" s="3" t="s">
        <v>274</v>
      </c>
      <c r="E597" s="2" t="s">
        <v>275</v>
      </c>
      <c r="F597" s="2" t="s">
        <v>276</v>
      </c>
      <c r="G597" s="2" t="s">
        <v>3486</v>
      </c>
      <c r="H597" s="3" t="s">
        <v>277</v>
      </c>
      <c r="I597" s="5">
        <v>7000000</v>
      </c>
      <c r="J597" s="5">
        <f>I597*1.48</f>
        <v>10360000</v>
      </c>
      <c r="K597" s="2" t="s">
        <v>30</v>
      </c>
      <c r="L597" s="2" t="s">
        <v>141</v>
      </c>
      <c r="M597" s="2" t="s">
        <v>3476</v>
      </c>
      <c r="N597" s="2" t="s">
        <v>2459</v>
      </c>
      <c r="O597" s="2" t="s">
        <v>694</v>
      </c>
      <c r="P597" s="2" t="s">
        <v>141</v>
      </c>
    </row>
    <row r="598" spans="1:16" ht="22.5">
      <c r="A598" s="2">
        <v>10827</v>
      </c>
      <c r="B598" s="2" t="s">
        <v>189</v>
      </c>
      <c r="C598" s="2" t="s">
        <v>189</v>
      </c>
      <c r="D598" s="3" t="s">
        <v>278</v>
      </c>
      <c r="E598" s="2" t="s">
        <v>51</v>
      </c>
      <c r="F598" s="2" t="s">
        <v>253</v>
      </c>
      <c r="G598" s="2" t="s">
        <v>3486</v>
      </c>
      <c r="H598" s="3" t="s">
        <v>279</v>
      </c>
      <c r="I598" s="5">
        <v>1800000</v>
      </c>
      <c r="J598" s="5">
        <f>I598*2.026</f>
        <v>3646799.9999999995</v>
      </c>
      <c r="K598" s="2" t="s">
        <v>42</v>
      </c>
      <c r="L598" s="2" t="s">
        <v>141</v>
      </c>
      <c r="M598" s="2" t="s">
        <v>3510</v>
      </c>
      <c r="N598" s="2" t="s">
        <v>2459</v>
      </c>
      <c r="O598" s="2" t="s">
        <v>694</v>
      </c>
      <c r="P598" s="2"/>
    </row>
    <row r="599" spans="1:16" ht="22.5">
      <c r="A599" s="2">
        <v>10828</v>
      </c>
      <c r="B599" s="2" t="s">
        <v>189</v>
      </c>
      <c r="C599" s="2" t="s">
        <v>189</v>
      </c>
      <c r="D599" s="3" t="s">
        <v>280</v>
      </c>
      <c r="E599" s="2" t="s">
        <v>281</v>
      </c>
      <c r="F599" s="2" t="s">
        <v>282</v>
      </c>
      <c r="G599" s="2" t="s">
        <v>3486</v>
      </c>
      <c r="H599" s="3" t="s">
        <v>283</v>
      </c>
      <c r="I599" s="5">
        <v>4000000</v>
      </c>
      <c r="J599" s="5">
        <f>I599*2.772</f>
        <v>11088000</v>
      </c>
      <c r="K599" s="2" t="s">
        <v>154</v>
      </c>
      <c r="L599" s="2" t="s">
        <v>141</v>
      </c>
      <c r="M599" s="2" t="s">
        <v>3510</v>
      </c>
      <c r="N599" s="2" t="s">
        <v>2459</v>
      </c>
      <c r="O599" s="2" t="s">
        <v>694</v>
      </c>
      <c r="P599" s="2" t="s">
        <v>141</v>
      </c>
    </row>
    <row r="600" spans="1:16" ht="22.5">
      <c r="A600" s="2">
        <v>10829</v>
      </c>
      <c r="B600" s="2" t="s">
        <v>189</v>
      </c>
      <c r="C600" s="2" t="s">
        <v>189</v>
      </c>
      <c r="D600" s="3" t="s">
        <v>284</v>
      </c>
      <c r="E600" s="2" t="s">
        <v>270</v>
      </c>
      <c r="F600" s="2" t="s">
        <v>286</v>
      </c>
      <c r="G600" s="2" t="s">
        <v>3486</v>
      </c>
      <c r="H600" s="3" t="s">
        <v>283</v>
      </c>
      <c r="I600" s="5">
        <v>16000000</v>
      </c>
      <c r="J600" s="5">
        <f>I600*2.772</f>
        <v>44352000</v>
      </c>
      <c r="K600" s="2" t="s">
        <v>1718</v>
      </c>
      <c r="L600" s="2" t="s">
        <v>141</v>
      </c>
      <c r="M600" s="2"/>
      <c r="N600" s="2" t="s">
        <v>2459</v>
      </c>
      <c r="O600" s="2" t="s">
        <v>694</v>
      </c>
      <c r="P600" s="2"/>
    </row>
    <row r="601" spans="1:16" ht="22.5">
      <c r="A601" s="2">
        <v>10830</v>
      </c>
      <c r="B601" s="2" t="s">
        <v>189</v>
      </c>
      <c r="C601" s="2" t="s">
        <v>189</v>
      </c>
      <c r="D601" s="3" t="s">
        <v>287</v>
      </c>
      <c r="E601" s="2" t="s">
        <v>253</v>
      </c>
      <c r="F601" s="2" t="s">
        <v>288</v>
      </c>
      <c r="G601" s="2" t="s">
        <v>3486</v>
      </c>
      <c r="H601" s="3" t="s">
        <v>289</v>
      </c>
      <c r="I601" s="5">
        <v>8000000</v>
      </c>
      <c r="J601" s="5">
        <f>I601*2.772</f>
        <v>22176000</v>
      </c>
      <c r="K601" s="2" t="s">
        <v>154</v>
      </c>
      <c r="L601" s="2" t="s">
        <v>141</v>
      </c>
      <c r="M601" s="2" t="s">
        <v>3474</v>
      </c>
      <c r="N601" s="2" t="s">
        <v>2459</v>
      </c>
      <c r="O601" s="2" t="s">
        <v>694</v>
      </c>
      <c r="P601" s="2"/>
    </row>
    <row r="602" spans="1:16" ht="33.75">
      <c r="A602" s="2">
        <v>10831</v>
      </c>
      <c r="B602" s="2" t="s">
        <v>189</v>
      </c>
      <c r="C602" s="2" t="s">
        <v>189</v>
      </c>
      <c r="D602" s="3" t="s">
        <v>288</v>
      </c>
      <c r="E602" s="2" t="s">
        <v>290</v>
      </c>
      <c r="F602" s="2" t="s">
        <v>291</v>
      </c>
      <c r="G602" s="2" t="s">
        <v>3475</v>
      </c>
      <c r="H602" s="3" t="s">
        <v>3407</v>
      </c>
      <c r="I602" s="5">
        <v>12920000</v>
      </c>
      <c r="J602" s="5">
        <f>I602*2.026</f>
        <v>26175919.999999996</v>
      </c>
      <c r="K602" s="2" t="s">
        <v>42</v>
      </c>
      <c r="L602" s="2" t="s">
        <v>141</v>
      </c>
      <c r="M602" s="2" t="s">
        <v>3500</v>
      </c>
      <c r="N602" s="2" t="s">
        <v>2459</v>
      </c>
      <c r="O602" s="2" t="s">
        <v>694</v>
      </c>
      <c r="P602" s="2"/>
    </row>
    <row r="603" spans="1:16" ht="22.5">
      <c r="A603" s="2">
        <v>10832</v>
      </c>
      <c r="B603" s="2" t="s">
        <v>189</v>
      </c>
      <c r="C603" s="2" t="s">
        <v>189</v>
      </c>
      <c r="D603" s="3" t="s">
        <v>278</v>
      </c>
      <c r="E603" s="2" t="s">
        <v>253</v>
      </c>
      <c r="F603" s="2" t="s">
        <v>1049</v>
      </c>
      <c r="G603" s="2" t="s">
        <v>3486</v>
      </c>
      <c r="H603" s="3" t="s">
        <v>1050</v>
      </c>
      <c r="I603" s="5">
        <v>1800000</v>
      </c>
      <c r="J603" s="5">
        <f>I603*2.772</f>
        <v>4989600</v>
      </c>
      <c r="K603" s="2" t="s">
        <v>170</v>
      </c>
      <c r="L603" s="2"/>
      <c r="M603" s="2" t="s">
        <v>3476</v>
      </c>
      <c r="N603" s="2" t="s">
        <v>2459</v>
      </c>
      <c r="O603" s="2" t="s">
        <v>694</v>
      </c>
      <c r="P603" s="2" t="s">
        <v>141</v>
      </c>
    </row>
    <row r="604" spans="1:16" ht="22.5">
      <c r="A604" s="2">
        <v>10834</v>
      </c>
      <c r="B604" s="2" t="s">
        <v>189</v>
      </c>
      <c r="C604" s="2" t="s">
        <v>189</v>
      </c>
      <c r="D604" s="3" t="s">
        <v>292</v>
      </c>
      <c r="E604" s="2" t="s">
        <v>293</v>
      </c>
      <c r="F604" s="2" t="s">
        <v>294</v>
      </c>
      <c r="G604" s="2" t="s">
        <v>3475</v>
      </c>
      <c r="H604" s="3" t="s">
        <v>295</v>
      </c>
      <c r="I604" s="5">
        <v>3750000</v>
      </c>
      <c r="J604" s="5">
        <f>I604*1.125</f>
        <v>4218750</v>
      </c>
      <c r="K604" s="2" t="s">
        <v>12</v>
      </c>
      <c r="L604" s="2" t="s">
        <v>141</v>
      </c>
      <c r="M604" s="2"/>
      <c r="N604" s="2" t="s">
        <v>2459</v>
      </c>
      <c r="O604" s="2" t="s">
        <v>694</v>
      </c>
      <c r="P604" s="2"/>
    </row>
    <row r="605" spans="1:16" ht="22.5">
      <c r="A605" s="2">
        <v>10836</v>
      </c>
      <c r="B605" s="2" t="s">
        <v>189</v>
      </c>
      <c r="C605" s="2" t="s">
        <v>299</v>
      </c>
      <c r="D605" s="3" t="s">
        <v>300</v>
      </c>
      <c r="E605" s="2" t="s">
        <v>301</v>
      </c>
      <c r="F605" s="2" t="s">
        <v>296</v>
      </c>
      <c r="G605" s="2" t="s">
        <v>3475</v>
      </c>
      <c r="H605" s="3" t="s">
        <v>3408</v>
      </c>
      <c r="I605" s="5">
        <v>5440000</v>
      </c>
      <c r="J605" s="5">
        <f>I605*2.026</f>
        <v>11021439.999999998</v>
      </c>
      <c r="K605" s="2" t="s">
        <v>42</v>
      </c>
      <c r="L605" s="2" t="s">
        <v>141</v>
      </c>
      <c r="M605" s="2" t="s">
        <v>3474</v>
      </c>
      <c r="N605" s="2" t="s">
        <v>2459</v>
      </c>
      <c r="O605" s="2" t="s">
        <v>694</v>
      </c>
      <c r="P605" s="2" t="s">
        <v>141</v>
      </c>
    </row>
    <row r="606" spans="1:16" ht="22.5">
      <c r="A606" s="2">
        <v>10837</v>
      </c>
      <c r="B606" s="2" t="s">
        <v>189</v>
      </c>
      <c r="C606" s="2" t="s">
        <v>189</v>
      </c>
      <c r="D606" s="3" t="s">
        <v>303</v>
      </c>
      <c r="E606" s="2" t="s">
        <v>304</v>
      </c>
      <c r="F606" s="2" t="s">
        <v>305</v>
      </c>
      <c r="G606" s="2" t="s">
        <v>3486</v>
      </c>
      <c r="H606" s="3" t="s">
        <v>254</v>
      </c>
      <c r="I606" s="5">
        <v>1500000</v>
      </c>
      <c r="J606" s="5">
        <f>I606*1.125</f>
        <v>1687500</v>
      </c>
      <c r="K606" s="2" t="s">
        <v>12</v>
      </c>
      <c r="L606" s="2" t="s">
        <v>141</v>
      </c>
      <c r="M606" s="2" t="s">
        <v>3497</v>
      </c>
      <c r="N606" s="2" t="s">
        <v>2459</v>
      </c>
      <c r="O606" s="2" t="s">
        <v>694</v>
      </c>
      <c r="P606" s="2" t="s">
        <v>141</v>
      </c>
    </row>
    <row r="607" spans="1:16" ht="22.5">
      <c r="A607" s="2">
        <v>10838</v>
      </c>
      <c r="B607" s="2" t="s">
        <v>189</v>
      </c>
      <c r="C607" s="2" t="s">
        <v>189</v>
      </c>
      <c r="D607" s="3" t="s">
        <v>306</v>
      </c>
      <c r="E607" s="2" t="s">
        <v>307</v>
      </c>
      <c r="F607" s="2" t="s">
        <v>308</v>
      </c>
      <c r="G607" s="2" t="s">
        <v>3486</v>
      </c>
      <c r="H607" s="3" t="s">
        <v>254</v>
      </c>
      <c r="I607" s="5">
        <v>2700000</v>
      </c>
      <c r="J607" s="5">
        <f>I607*1.125</f>
        <v>3037500</v>
      </c>
      <c r="K607" s="2" t="s">
        <v>12</v>
      </c>
      <c r="L607" s="2" t="s">
        <v>141</v>
      </c>
      <c r="M607" s="2" t="s">
        <v>3476</v>
      </c>
      <c r="N607" s="2" t="s">
        <v>2459</v>
      </c>
      <c r="O607" s="2" t="s">
        <v>694</v>
      </c>
      <c r="P607" s="2"/>
    </row>
    <row r="608" spans="1:16" ht="22.5">
      <c r="A608" s="2">
        <v>10839</v>
      </c>
      <c r="B608" s="2" t="s">
        <v>189</v>
      </c>
      <c r="C608" s="2" t="s">
        <v>189</v>
      </c>
      <c r="D608" s="3" t="s">
        <v>309</v>
      </c>
      <c r="E608" s="2" t="s">
        <v>261</v>
      </c>
      <c r="F608" s="2" t="s">
        <v>262</v>
      </c>
      <c r="G608" s="2" t="s">
        <v>3486</v>
      </c>
      <c r="H608" s="3" t="s">
        <v>254</v>
      </c>
      <c r="I608" s="5">
        <v>4000000</v>
      </c>
      <c r="J608" s="5">
        <f>I608*1.125</f>
        <v>4500000</v>
      </c>
      <c r="K608" s="2" t="s">
        <v>12</v>
      </c>
      <c r="L608" s="2" t="s">
        <v>141</v>
      </c>
      <c r="M608" s="2" t="s">
        <v>3476</v>
      </c>
      <c r="N608" s="2" t="s">
        <v>2459</v>
      </c>
      <c r="O608" s="2" t="s">
        <v>694</v>
      </c>
      <c r="P608" s="2" t="s">
        <v>141</v>
      </c>
    </row>
    <row r="609" spans="1:16" ht="22.5">
      <c r="A609" s="2">
        <v>10844</v>
      </c>
      <c r="B609" s="2" t="s">
        <v>189</v>
      </c>
      <c r="C609" s="2" t="s">
        <v>310</v>
      </c>
      <c r="D609" s="3" t="s">
        <v>311</v>
      </c>
      <c r="E609" s="2" t="s">
        <v>312</v>
      </c>
      <c r="F609" s="2" t="s">
        <v>313</v>
      </c>
      <c r="G609" s="2" t="s">
        <v>3477</v>
      </c>
      <c r="H609" s="3" t="s">
        <v>314</v>
      </c>
      <c r="I609" s="5">
        <v>26500000</v>
      </c>
      <c r="J609" s="5">
        <f>I609*2.026</f>
        <v>53688999.99999999</v>
      </c>
      <c r="K609" s="2" t="s">
        <v>3228</v>
      </c>
      <c r="L609" s="2" t="s">
        <v>141</v>
      </c>
      <c r="M609" s="2"/>
      <c r="N609" s="2" t="s">
        <v>2459</v>
      </c>
      <c r="O609" s="2" t="s">
        <v>694</v>
      </c>
      <c r="P609" s="2" t="s">
        <v>141</v>
      </c>
    </row>
    <row r="610" spans="1:16" ht="33" customHeight="1">
      <c r="A610" s="2">
        <v>10846</v>
      </c>
      <c r="B610" s="2" t="s">
        <v>189</v>
      </c>
      <c r="C610" s="2" t="s">
        <v>138</v>
      </c>
      <c r="D610" s="3" t="s">
        <v>312</v>
      </c>
      <c r="E610" s="2" t="s">
        <v>315</v>
      </c>
      <c r="F610" s="2" t="s">
        <v>316</v>
      </c>
      <c r="G610" s="2" t="s">
        <v>3599</v>
      </c>
      <c r="H610" s="3" t="s">
        <v>3664</v>
      </c>
      <c r="I610" s="5">
        <v>25000000</v>
      </c>
      <c r="J610" s="5">
        <f>I610*2.026</f>
        <v>50649999.99999999</v>
      </c>
      <c r="K610" s="2" t="s">
        <v>42</v>
      </c>
      <c r="L610" s="2" t="s">
        <v>141</v>
      </c>
      <c r="M610" s="2" t="s">
        <v>3474</v>
      </c>
      <c r="N610" s="2" t="s">
        <v>2459</v>
      </c>
      <c r="O610" s="2" t="s">
        <v>694</v>
      </c>
      <c r="P610" s="2"/>
    </row>
    <row r="611" spans="1:16" ht="33.75">
      <c r="A611" s="2">
        <v>10848</v>
      </c>
      <c r="B611" s="2" t="s">
        <v>189</v>
      </c>
      <c r="C611" s="2" t="s">
        <v>189</v>
      </c>
      <c r="D611" s="3" t="s">
        <v>317</v>
      </c>
      <c r="E611" s="2" t="s">
        <v>170</v>
      </c>
      <c r="F611" s="2" t="s">
        <v>170</v>
      </c>
      <c r="G611" s="2" t="s">
        <v>170</v>
      </c>
      <c r="H611" s="3" t="s">
        <v>318</v>
      </c>
      <c r="I611" s="5">
        <v>5000000</v>
      </c>
      <c r="J611" s="5">
        <f>I611*2.772</f>
        <v>13859999.999999998</v>
      </c>
      <c r="K611" s="2" t="s">
        <v>154</v>
      </c>
      <c r="L611" s="2" t="s">
        <v>141</v>
      </c>
      <c r="M611" s="2" t="s">
        <v>3543</v>
      </c>
      <c r="N611" s="2" t="s">
        <v>2458</v>
      </c>
      <c r="O611" s="2" t="s">
        <v>694</v>
      </c>
      <c r="P611" s="2"/>
    </row>
    <row r="612" spans="1:16" ht="22.5">
      <c r="A612" s="2">
        <v>10849</v>
      </c>
      <c r="B612" s="2" t="s">
        <v>189</v>
      </c>
      <c r="C612" s="2" t="s">
        <v>189</v>
      </c>
      <c r="D612" s="3" t="s">
        <v>3234</v>
      </c>
      <c r="E612" s="2" t="s">
        <v>170</v>
      </c>
      <c r="F612" s="2" t="s">
        <v>170</v>
      </c>
      <c r="G612" s="2" t="s">
        <v>170</v>
      </c>
      <c r="H612" s="3" t="s">
        <v>319</v>
      </c>
      <c r="I612" s="5">
        <v>5000000</v>
      </c>
      <c r="J612" s="5">
        <f>I612*1.48</f>
        <v>7400000</v>
      </c>
      <c r="K612" s="2" t="s">
        <v>30</v>
      </c>
      <c r="L612" s="2" t="s">
        <v>141</v>
      </c>
      <c r="M612" s="2" t="s">
        <v>3479</v>
      </c>
      <c r="N612" s="2" t="s">
        <v>2458</v>
      </c>
      <c r="O612" s="2" t="s">
        <v>694</v>
      </c>
      <c r="P612" s="2"/>
    </row>
    <row r="613" spans="1:16" ht="22.5">
      <c r="A613" s="2">
        <v>10850</v>
      </c>
      <c r="B613" s="2" t="s">
        <v>189</v>
      </c>
      <c r="C613" s="2" t="s">
        <v>189</v>
      </c>
      <c r="D613" s="3" t="s">
        <v>320</v>
      </c>
      <c r="E613" s="2" t="s">
        <v>321</v>
      </c>
      <c r="F613" s="2" t="s">
        <v>322</v>
      </c>
      <c r="G613" s="2" t="s">
        <v>190</v>
      </c>
      <c r="H613" s="3" t="s">
        <v>3409</v>
      </c>
      <c r="I613" s="5">
        <v>1000000</v>
      </c>
      <c r="J613" s="5">
        <f>I613*2.772</f>
        <v>2772000</v>
      </c>
      <c r="K613" s="2" t="s">
        <v>154</v>
      </c>
      <c r="L613" s="2" t="s">
        <v>141</v>
      </c>
      <c r="M613" s="2" t="s">
        <v>3474</v>
      </c>
      <c r="N613" s="2" t="s">
        <v>2458</v>
      </c>
      <c r="O613" s="2" t="s">
        <v>694</v>
      </c>
      <c r="P613" s="2" t="s">
        <v>141</v>
      </c>
    </row>
    <row r="614" spans="1:16" ht="33.75">
      <c r="A614" s="2">
        <v>10851</v>
      </c>
      <c r="B614" s="2" t="s">
        <v>189</v>
      </c>
      <c r="C614" s="2" t="s">
        <v>189</v>
      </c>
      <c r="D614" s="3" t="s">
        <v>324</v>
      </c>
      <c r="E614" s="2" t="s">
        <v>325</v>
      </c>
      <c r="F614" s="2" t="s">
        <v>326</v>
      </c>
      <c r="G614" s="2" t="s">
        <v>190</v>
      </c>
      <c r="H614" s="3" t="s">
        <v>323</v>
      </c>
      <c r="I614" s="5">
        <v>5520000</v>
      </c>
      <c r="J614" s="5">
        <f>I614*2.772</f>
        <v>15301439.999999998</v>
      </c>
      <c r="K614" s="2" t="s">
        <v>154</v>
      </c>
      <c r="L614" s="2" t="s">
        <v>141</v>
      </c>
      <c r="M614" s="2" t="s">
        <v>3474</v>
      </c>
      <c r="N614" s="2" t="s">
        <v>2458</v>
      </c>
      <c r="O614" s="2" t="s">
        <v>694</v>
      </c>
      <c r="P614" s="2" t="s">
        <v>141</v>
      </c>
    </row>
    <row r="615" spans="1:16" ht="22.5">
      <c r="A615" s="2">
        <v>10853</v>
      </c>
      <c r="B615" s="2" t="s">
        <v>1025</v>
      </c>
      <c r="C615" s="2" t="s">
        <v>1025</v>
      </c>
      <c r="D615" s="3" t="s">
        <v>1026</v>
      </c>
      <c r="E615" s="2" t="s">
        <v>1027</v>
      </c>
      <c r="F615" s="2" t="s">
        <v>1028</v>
      </c>
      <c r="G615" s="2" t="s">
        <v>3487</v>
      </c>
      <c r="H615" s="3" t="s">
        <v>1029</v>
      </c>
      <c r="I615" s="5">
        <v>10400000</v>
      </c>
      <c r="J615" s="5">
        <f>I615*1.48</f>
        <v>15392000</v>
      </c>
      <c r="K615" s="2" t="s">
        <v>30</v>
      </c>
      <c r="L615" s="2" t="s">
        <v>141</v>
      </c>
      <c r="M615" s="2" t="s">
        <v>3491</v>
      </c>
      <c r="N615" s="2" t="s">
        <v>2459</v>
      </c>
      <c r="O615" s="2" t="s">
        <v>1817</v>
      </c>
      <c r="P615" s="2"/>
    </row>
    <row r="616" spans="1:16" ht="90">
      <c r="A616" s="2">
        <v>10855</v>
      </c>
      <c r="B616" s="2" t="s">
        <v>2358</v>
      </c>
      <c r="C616" s="2"/>
      <c r="D616" s="3" t="s">
        <v>3210</v>
      </c>
      <c r="E616" s="2" t="s">
        <v>3211</v>
      </c>
      <c r="F616" s="2" t="s">
        <v>3212</v>
      </c>
      <c r="G616" s="2" t="s">
        <v>170</v>
      </c>
      <c r="H616" s="3" t="s">
        <v>3220</v>
      </c>
      <c r="I616" s="5">
        <v>67500000</v>
      </c>
      <c r="J616" s="5">
        <f>I616*2.772</f>
        <v>187110000</v>
      </c>
      <c r="K616" s="2" t="s">
        <v>1741</v>
      </c>
      <c r="L616" s="2" t="s">
        <v>141</v>
      </c>
      <c r="M616" s="2" t="s">
        <v>190</v>
      </c>
      <c r="N616" s="2" t="s">
        <v>2167</v>
      </c>
      <c r="O616" s="2" t="s">
        <v>2358</v>
      </c>
      <c r="P616" s="2"/>
    </row>
    <row r="617" spans="1:16" ht="22.5">
      <c r="A617" s="2">
        <v>10856</v>
      </c>
      <c r="B617" s="2" t="s">
        <v>1108</v>
      </c>
      <c r="C617" s="2"/>
      <c r="D617" s="3" t="s">
        <v>1337</v>
      </c>
      <c r="E617" s="2" t="s">
        <v>1338</v>
      </c>
      <c r="F617" s="2"/>
      <c r="G617" s="2" t="s">
        <v>3475</v>
      </c>
      <c r="H617" s="3" t="s">
        <v>1339</v>
      </c>
      <c r="I617" s="5">
        <v>656452</v>
      </c>
      <c r="J617" s="5">
        <f>I617*2.772</f>
        <v>1819684.944</v>
      </c>
      <c r="K617" s="2" t="s">
        <v>154</v>
      </c>
      <c r="L617" s="2" t="s">
        <v>141</v>
      </c>
      <c r="M617" s="2" t="s">
        <v>3488</v>
      </c>
      <c r="N617" s="2" t="s">
        <v>2459</v>
      </c>
      <c r="O617" s="2" t="s">
        <v>1591</v>
      </c>
      <c r="P617" s="2"/>
    </row>
    <row r="618" spans="1:16" ht="22.5">
      <c r="A618" s="2">
        <v>10857</v>
      </c>
      <c r="B618" s="2" t="s">
        <v>1424</v>
      </c>
      <c r="C618" s="2" t="s">
        <v>1424</v>
      </c>
      <c r="D618" s="3" t="s">
        <v>2919</v>
      </c>
      <c r="E618" s="2" t="s">
        <v>2920</v>
      </c>
      <c r="F618" s="2"/>
      <c r="G618" s="2" t="s">
        <v>3475</v>
      </c>
      <c r="H618" s="3" t="s">
        <v>2921</v>
      </c>
      <c r="I618" s="5">
        <v>540780</v>
      </c>
      <c r="J618" s="5">
        <f>I618*1.48</f>
        <v>800354.4</v>
      </c>
      <c r="K618" s="2" t="s">
        <v>30</v>
      </c>
      <c r="L618" s="2" t="s">
        <v>141</v>
      </c>
      <c r="M618" s="2" t="s">
        <v>3488</v>
      </c>
      <c r="N618" s="2" t="s">
        <v>2459</v>
      </c>
      <c r="O618" s="2" t="s">
        <v>3093</v>
      </c>
      <c r="P618" s="2"/>
    </row>
    <row r="619" spans="1:16" ht="22.5">
      <c r="A619" s="2">
        <v>10858</v>
      </c>
      <c r="B619" s="2" t="s">
        <v>1424</v>
      </c>
      <c r="C619" s="2" t="s">
        <v>1424</v>
      </c>
      <c r="D619" s="3" t="s">
        <v>2922</v>
      </c>
      <c r="E619" s="2" t="s">
        <v>2923</v>
      </c>
      <c r="F619" s="2"/>
      <c r="G619" s="2" t="s">
        <v>3477</v>
      </c>
      <c r="H619" s="3" t="s">
        <v>2924</v>
      </c>
      <c r="I619" s="5">
        <v>1860824</v>
      </c>
      <c r="J619" s="5">
        <f>I619*1.48</f>
        <v>2754019.52</v>
      </c>
      <c r="K619" s="2" t="s">
        <v>30</v>
      </c>
      <c r="L619" s="2" t="s">
        <v>141</v>
      </c>
      <c r="M619" s="2" t="s">
        <v>3488</v>
      </c>
      <c r="N619" s="2" t="s">
        <v>2459</v>
      </c>
      <c r="O619" s="2" t="s">
        <v>3093</v>
      </c>
      <c r="P619" s="2"/>
    </row>
    <row r="620" spans="1:16" ht="22.5">
      <c r="A620" s="2">
        <v>10859</v>
      </c>
      <c r="B620" s="2" t="s">
        <v>1108</v>
      </c>
      <c r="C620" s="2" t="s">
        <v>1108</v>
      </c>
      <c r="D620" s="3" t="s">
        <v>1390</v>
      </c>
      <c r="E620" s="2" t="s">
        <v>1391</v>
      </c>
      <c r="F620" s="2" t="s">
        <v>1392</v>
      </c>
      <c r="G620" s="2" t="s">
        <v>3480</v>
      </c>
      <c r="H620" s="3" t="s">
        <v>1393</v>
      </c>
      <c r="I620" s="5">
        <v>8965420</v>
      </c>
      <c r="J620" s="5">
        <f>I620*2.026</f>
        <v>18163940.919999998</v>
      </c>
      <c r="K620" s="2" t="s">
        <v>42</v>
      </c>
      <c r="L620" s="2"/>
      <c r="M620" s="2" t="s">
        <v>3488</v>
      </c>
      <c r="N620" s="2" t="s">
        <v>2458</v>
      </c>
      <c r="O620" s="2" t="s">
        <v>1591</v>
      </c>
      <c r="P620" s="2" t="s">
        <v>141</v>
      </c>
    </row>
    <row r="621" spans="1:16" ht="22.5">
      <c r="A621" s="2">
        <v>10860</v>
      </c>
      <c r="B621" s="2" t="s">
        <v>1108</v>
      </c>
      <c r="C621" s="2" t="s">
        <v>1108</v>
      </c>
      <c r="D621" s="3" t="s">
        <v>1340</v>
      </c>
      <c r="E621" s="2" t="s">
        <v>1206</v>
      </c>
      <c r="F621" s="2" t="s">
        <v>1209</v>
      </c>
      <c r="G621" s="2" t="s">
        <v>3524</v>
      </c>
      <c r="H621" s="3" t="s">
        <v>1341</v>
      </c>
      <c r="I621" s="5">
        <v>10703002</v>
      </c>
      <c r="J621" s="5">
        <f>I621*2.772</f>
        <v>29668721.543999996</v>
      </c>
      <c r="K621" s="2" t="s">
        <v>154</v>
      </c>
      <c r="L621" s="2" t="s">
        <v>141</v>
      </c>
      <c r="M621" s="2" t="s">
        <v>3497</v>
      </c>
      <c r="N621" s="2" t="s">
        <v>2459</v>
      </c>
      <c r="O621" s="2" t="s">
        <v>1591</v>
      </c>
      <c r="P621" s="2"/>
    </row>
    <row r="622" spans="1:16" ht="22.5">
      <c r="A622" s="2">
        <v>10861</v>
      </c>
      <c r="B622" s="2" t="s">
        <v>1108</v>
      </c>
      <c r="C622" s="2" t="s">
        <v>1108</v>
      </c>
      <c r="D622" s="3" t="s">
        <v>1340</v>
      </c>
      <c r="E622" s="2" t="s">
        <v>1209</v>
      </c>
      <c r="F622" s="2" t="s">
        <v>1322</v>
      </c>
      <c r="G622" s="2" t="s">
        <v>3524</v>
      </c>
      <c r="H622" s="3" t="s">
        <v>1341</v>
      </c>
      <c r="I622" s="5">
        <v>10368393</v>
      </c>
      <c r="J622" s="5">
        <f>I622*2.026</f>
        <v>21006364.218</v>
      </c>
      <c r="K622" s="2" t="s">
        <v>42</v>
      </c>
      <c r="L622" s="2" t="s">
        <v>141</v>
      </c>
      <c r="M622" s="2" t="s">
        <v>3497</v>
      </c>
      <c r="N622" s="2" t="s">
        <v>2459</v>
      </c>
      <c r="O622" s="2" t="s">
        <v>1591</v>
      </c>
      <c r="P622" s="2"/>
    </row>
    <row r="623" spans="1:16" ht="22.5">
      <c r="A623" s="2">
        <v>10862</v>
      </c>
      <c r="B623" s="2" t="s">
        <v>1108</v>
      </c>
      <c r="C623" s="2" t="s">
        <v>1108</v>
      </c>
      <c r="D623" s="3" t="s">
        <v>1342</v>
      </c>
      <c r="E623" s="2" t="s">
        <v>1322</v>
      </c>
      <c r="F623" s="2" t="s">
        <v>1343</v>
      </c>
      <c r="G623" s="2" t="s">
        <v>3480</v>
      </c>
      <c r="H623" s="3" t="s">
        <v>1344</v>
      </c>
      <c r="I623" s="5">
        <v>9991393</v>
      </c>
      <c r="J623" s="5">
        <f>I623*1.48</f>
        <v>14787261.64</v>
      </c>
      <c r="K623" s="2" t="s">
        <v>30</v>
      </c>
      <c r="L623" s="2" t="s">
        <v>141</v>
      </c>
      <c r="M623" s="2" t="s">
        <v>3488</v>
      </c>
      <c r="N623" s="2" t="s">
        <v>2459</v>
      </c>
      <c r="O623" s="2" t="s">
        <v>1591</v>
      </c>
      <c r="P623" s="2"/>
    </row>
    <row r="624" spans="1:16" ht="33.75">
      <c r="A624" s="2">
        <v>10863</v>
      </c>
      <c r="B624" s="2" t="s">
        <v>138</v>
      </c>
      <c r="C624" s="2" t="s">
        <v>138</v>
      </c>
      <c r="D624" s="3" t="s">
        <v>1606</v>
      </c>
      <c r="E624" s="2" t="s">
        <v>1607</v>
      </c>
      <c r="F624" s="2" t="s">
        <v>170</v>
      </c>
      <c r="G624" s="2" t="s">
        <v>3486</v>
      </c>
      <c r="H624" s="3" t="s">
        <v>3665</v>
      </c>
      <c r="I624" s="5">
        <v>32200000</v>
      </c>
      <c r="J624" s="5">
        <f>I624*1.125</f>
        <v>36225000</v>
      </c>
      <c r="K624" s="2" t="s">
        <v>12</v>
      </c>
      <c r="L624" s="2" t="s">
        <v>141</v>
      </c>
      <c r="M624" s="2" t="s">
        <v>3497</v>
      </c>
      <c r="N624" s="2" t="s">
        <v>146</v>
      </c>
      <c r="O624" s="2" t="s">
        <v>138</v>
      </c>
      <c r="P624" s="2" t="s">
        <v>141</v>
      </c>
    </row>
    <row r="625" spans="1:16" ht="22.5">
      <c r="A625" s="2">
        <v>10864</v>
      </c>
      <c r="B625" s="2" t="s">
        <v>138</v>
      </c>
      <c r="C625" s="2" t="s">
        <v>138</v>
      </c>
      <c r="D625" s="3" t="s">
        <v>1608</v>
      </c>
      <c r="E625" s="2" t="s">
        <v>1609</v>
      </c>
      <c r="F625" s="2" t="s">
        <v>1610</v>
      </c>
      <c r="G625" s="2" t="s">
        <v>3489</v>
      </c>
      <c r="H625" s="3" t="s">
        <v>1608</v>
      </c>
      <c r="I625" s="5">
        <v>29500000</v>
      </c>
      <c r="J625" s="5">
        <f>I625*2.772</f>
        <v>81774000</v>
      </c>
      <c r="K625" s="2" t="s">
        <v>154</v>
      </c>
      <c r="L625" s="2" t="s">
        <v>141</v>
      </c>
      <c r="M625" s="2" t="s">
        <v>3500</v>
      </c>
      <c r="N625" s="2" t="s">
        <v>421</v>
      </c>
      <c r="O625" s="2" t="s">
        <v>138</v>
      </c>
      <c r="P625" s="2"/>
    </row>
    <row r="626" spans="1:16" ht="33.75">
      <c r="A626" s="2">
        <v>10865</v>
      </c>
      <c r="B626" s="2" t="s">
        <v>138</v>
      </c>
      <c r="C626" s="2" t="s">
        <v>138</v>
      </c>
      <c r="D626" s="3" t="s">
        <v>1611</v>
      </c>
      <c r="E626" s="2" t="s">
        <v>1612</v>
      </c>
      <c r="F626" s="2"/>
      <c r="G626" s="2" t="s">
        <v>1613</v>
      </c>
      <c r="H626" s="3" t="s">
        <v>3531</v>
      </c>
      <c r="I626" s="5">
        <v>10500000</v>
      </c>
      <c r="J626" s="5">
        <f aca="true" t="shared" si="5" ref="J626:J632">I626*1.125</f>
        <v>11812500</v>
      </c>
      <c r="K626" s="2" t="s">
        <v>12</v>
      </c>
      <c r="L626" s="2" t="s">
        <v>141</v>
      </c>
      <c r="M626" s="2" t="s">
        <v>3478</v>
      </c>
      <c r="N626" s="2" t="s">
        <v>421</v>
      </c>
      <c r="O626" s="2" t="s">
        <v>138</v>
      </c>
      <c r="P626" s="2" t="s">
        <v>141</v>
      </c>
    </row>
    <row r="627" spans="1:16" ht="33.75">
      <c r="A627" s="2">
        <v>10867</v>
      </c>
      <c r="B627" s="2" t="s">
        <v>138</v>
      </c>
      <c r="C627" s="2" t="s">
        <v>138</v>
      </c>
      <c r="D627" s="3" t="s">
        <v>1614</v>
      </c>
      <c r="E627" s="2" t="s">
        <v>1266</v>
      </c>
      <c r="F627" s="2" t="s">
        <v>1615</v>
      </c>
      <c r="G627" s="2" t="s">
        <v>1613</v>
      </c>
      <c r="H627" s="3" t="s">
        <v>1616</v>
      </c>
      <c r="I627" s="5">
        <v>20000000</v>
      </c>
      <c r="J627" s="5">
        <f t="shared" si="5"/>
        <v>22500000</v>
      </c>
      <c r="K627" s="2" t="s">
        <v>12</v>
      </c>
      <c r="L627" s="2" t="s">
        <v>141</v>
      </c>
      <c r="M627" s="2" t="s">
        <v>3481</v>
      </c>
      <c r="N627" s="2" t="s">
        <v>421</v>
      </c>
      <c r="O627" s="2" t="s">
        <v>138</v>
      </c>
      <c r="P627" s="2" t="s">
        <v>141</v>
      </c>
    </row>
    <row r="628" spans="1:16" ht="45">
      <c r="A628" s="2">
        <v>10869</v>
      </c>
      <c r="B628" s="2" t="s">
        <v>138</v>
      </c>
      <c r="C628" s="2" t="s">
        <v>138</v>
      </c>
      <c r="D628" s="3" t="s">
        <v>1617</v>
      </c>
      <c r="E628" s="2" t="s">
        <v>743</v>
      </c>
      <c r="F628" s="2" t="s">
        <v>1618</v>
      </c>
      <c r="G628" s="2" t="s">
        <v>1613</v>
      </c>
      <c r="H628" s="3" t="s">
        <v>1619</v>
      </c>
      <c r="I628" s="5">
        <v>150000000</v>
      </c>
      <c r="J628" s="5">
        <f t="shared" si="5"/>
        <v>168750000</v>
      </c>
      <c r="K628" s="2" t="s">
        <v>12</v>
      </c>
      <c r="L628" s="2" t="s">
        <v>141</v>
      </c>
      <c r="M628" s="2" t="s">
        <v>3474</v>
      </c>
      <c r="N628" s="2" t="s">
        <v>421</v>
      </c>
      <c r="O628" s="2" t="s">
        <v>138</v>
      </c>
      <c r="P628" s="2"/>
    </row>
    <row r="629" spans="1:16" ht="56.25">
      <c r="A629" s="2">
        <v>10872</v>
      </c>
      <c r="B629" s="2" t="s">
        <v>138</v>
      </c>
      <c r="C629" s="2" t="s">
        <v>138</v>
      </c>
      <c r="D629" s="3" t="s">
        <v>1620</v>
      </c>
      <c r="E629" s="2" t="s">
        <v>743</v>
      </c>
      <c r="F629" s="2" t="s">
        <v>1621</v>
      </c>
      <c r="G629" s="2" t="s">
        <v>1613</v>
      </c>
      <c r="H629" s="3" t="s">
        <v>3410</v>
      </c>
      <c r="I629" s="5">
        <v>9700000</v>
      </c>
      <c r="J629" s="5">
        <f t="shared" si="5"/>
        <v>10912500</v>
      </c>
      <c r="K629" s="2" t="s">
        <v>12</v>
      </c>
      <c r="L629" s="2" t="s">
        <v>141</v>
      </c>
      <c r="M629" s="2" t="s">
        <v>3474</v>
      </c>
      <c r="N629" s="2" t="s">
        <v>421</v>
      </c>
      <c r="O629" s="2" t="s">
        <v>138</v>
      </c>
      <c r="P629" s="2"/>
    </row>
    <row r="630" spans="1:16" ht="22.5">
      <c r="A630" s="2">
        <v>10873</v>
      </c>
      <c r="B630" s="2" t="s">
        <v>138</v>
      </c>
      <c r="C630" s="2" t="s">
        <v>138</v>
      </c>
      <c r="D630" s="3" t="s">
        <v>1622</v>
      </c>
      <c r="E630" s="2" t="s">
        <v>286</v>
      </c>
      <c r="F630" s="2" t="s">
        <v>311</v>
      </c>
      <c r="G630" s="2" t="s">
        <v>3489</v>
      </c>
      <c r="H630" s="3" t="s">
        <v>1623</v>
      </c>
      <c r="I630" s="5">
        <v>25000000</v>
      </c>
      <c r="J630" s="5">
        <f t="shared" si="5"/>
        <v>28125000</v>
      </c>
      <c r="K630" s="2" t="s">
        <v>12</v>
      </c>
      <c r="L630" s="2" t="s">
        <v>141</v>
      </c>
      <c r="M630" s="2" t="s">
        <v>3488</v>
      </c>
      <c r="N630" s="2" t="s">
        <v>421</v>
      </c>
      <c r="O630" s="2" t="s">
        <v>138</v>
      </c>
      <c r="P630" s="2" t="s">
        <v>141</v>
      </c>
    </row>
    <row r="631" spans="1:16" ht="33.75">
      <c r="A631" s="2">
        <v>10874</v>
      </c>
      <c r="B631" s="2" t="s">
        <v>138</v>
      </c>
      <c r="C631" s="2" t="s">
        <v>138</v>
      </c>
      <c r="D631" s="3" t="s">
        <v>1624</v>
      </c>
      <c r="E631" s="2" t="s">
        <v>1625</v>
      </c>
      <c r="F631" s="2" t="s">
        <v>1626</v>
      </c>
      <c r="G631" s="2" t="s">
        <v>3475</v>
      </c>
      <c r="H631" s="3" t="s">
        <v>1627</v>
      </c>
      <c r="I631" s="5">
        <v>10000000</v>
      </c>
      <c r="J631" s="5">
        <f t="shared" si="5"/>
        <v>11250000</v>
      </c>
      <c r="K631" s="2" t="s">
        <v>12</v>
      </c>
      <c r="L631" s="2" t="s">
        <v>141</v>
      </c>
      <c r="M631" s="2" t="s">
        <v>3530</v>
      </c>
      <c r="N631" s="2" t="s">
        <v>2458</v>
      </c>
      <c r="O631" s="2" t="s">
        <v>138</v>
      </c>
      <c r="P631" s="2" t="s">
        <v>141</v>
      </c>
    </row>
    <row r="632" spans="1:16" ht="22.5">
      <c r="A632" s="2">
        <v>10875</v>
      </c>
      <c r="B632" s="2" t="s">
        <v>138</v>
      </c>
      <c r="C632" s="2" t="s">
        <v>138</v>
      </c>
      <c r="D632" s="3" t="s">
        <v>2457</v>
      </c>
      <c r="E632" s="2" t="s">
        <v>436</v>
      </c>
      <c r="F632" s="2" t="s">
        <v>621</v>
      </c>
      <c r="G632" s="2" t="s">
        <v>3489</v>
      </c>
      <c r="H632" s="3" t="s">
        <v>1628</v>
      </c>
      <c r="I632" s="5">
        <v>21500000</v>
      </c>
      <c r="J632" s="5">
        <f t="shared" si="5"/>
        <v>24187500</v>
      </c>
      <c r="K632" s="2" t="s">
        <v>12</v>
      </c>
      <c r="L632" s="2" t="s">
        <v>141</v>
      </c>
      <c r="M632" s="2" t="s">
        <v>3479</v>
      </c>
      <c r="N632" s="2" t="s">
        <v>2460</v>
      </c>
      <c r="O632" s="2" t="s">
        <v>138</v>
      </c>
      <c r="P632" s="2"/>
    </row>
    <row r="633" spans="1:16" ht="33.75">
      <c r="A633" s="2">
        <v>10884</v>
      </c>
      <c r="B633" s="2" t="s">
        <v>138</v>
      </c>
      <c r="C633" s="2" t="s">
        <v>138</v>
      </c>
      <c r="D633" s="3" t="s">
        <v>1629</v>
      </c>
      <c r="E633" s="2" t="s">
        <v>1266</v>
      </c>
      <c r="F633" s="2" t="s">
        <v>1615</v>
      </c>
      <c r="G633" s="2" t="s">
        <v>1613</v>
      </c>
      <c r="H633" s="3" t="s">
        <v>1630</v>
      </c>
      <c r="I633" s="5">
        <v>5000000</v>
      </c>
      <c r="J633" s="5">
        <f>I633*1.48</f>
        <v>7400000</v>
      </c>
      <c r="K633" s="2" t="s">
        <v>30</v>
      </c>
      <c r="L633" s="2" t="s">
        <v>141</v>
      </c>
      <c r="M633" s="2" t="s">
        <v>3481</v>
      </c>
      <c r="N633" s="2" t="s">
        <v>421</v>
      </c>
      <c r="O633" s="2" t="s">
        <v>138</v>
      </c>
      <c r="P633" s="2" t="s">
        <v>141</v>
      </c>
    </row>
    <row r="634" spans="1:16" ht="45">
      <c r="A634" s="2">
        <v>10890</v>
      </c>
      <c r="B634" s="2" t="s">
        <v>138</v>
      </c>
      <c r="C634" s="2" t="s">
        <v>138</v>
      </c>
      <c r="D634" s="3" t="s">
        <v>1631</v>
      </c>
      <c r="E634" s="2" t="s">
        <v>743</v>
      </c>
      <c r="F634" s="2" t="s">
        <v>1632</v>
      </c>
      <c r="G634" s="2" t="s">
        <v>3489</v>
      </c>
      <c r="H634" s="3" t="s">
        <v>1633</v>
      </c>
      <c r="I634" s="5">
        <v>100000000</v>
      </c>
      <c r="J634" s="5">
        <f>I634*1.48</f>
        <v>148000000</v>
      </c>
      <c r="K634" s="2" t="s">
        <v>30</v>
      </c>
      <c r="L634" s="2" t="s">
        <v>141</v>
      </c>
      <c r="M634" s="2" t="s">
        <v>3474</v>
      </c>
      <c r="N634" s="2" t="s">
        <v>421</v>
      </c>
      <c r="O634" s="2" t="s">
        <v>138</v>
      </c>
      <c r="P634" s="2" t="s">
        <v>141</v>
      </c>
    </row>
    <row r="635" spans="1:16" ht="33.75">
      <c r="A635" s="2">
        <v>10893</v>
      </c>
      <c r="B635" s="2" t="s">
        <v>138</v>
      </c>
      <c r="C635" s="2" t="s">
        <v>138</v>
      </c>
      <c r="D635" s="3" t="s">
        <v>1634</v>
      </c>
      <c r="E635" s="2" t="s">
        <v>1635</v>
      </c>
      <c r="F635" s="2" t="s">
        <v>1636</v>
      </c>
      <c r="G635" s="2" t="s">
        <v>1613</v>
      </c>
      <c r="H635" s="3" t="s">
        <v>3411</v>
      </c>
      <c r="I635" s="5">
        <v>2982000000</v>
      </c>
      <c r="J635" s="5">
        <f>I635*1.125</f>
        <v>3354750000</v>
      </c>
      <c r="K635" s="2" t="s">
        <v>12</v>
      </c>
      <c r="L635" s="2" t="s">
        <v>141</v>
      </c>
      <c r="M635" s="2" t="s">
        <v>3491</v>
      </c>
      <c r="N635" s="2" t="s">
        <v>421</v>
      </c>
      <c r="O635" s="2" t="s">
        <v>138</v>
      </c>
      <c r="P635" s="2" t="s">
        <v>141</v>
      </c>
    </row>
    <row r="636" spans="1:16" ht="22.5">
      <c r="A636" s="2">
        <v>10894</v>
      </c>
      <c r="B636" s="2" t="s">
        <v>138</v>
      </c>
      <c r="C636" s="2" t="s">
        <v>138</v>
      </c>
      <c r="D636" s="3" t="s">
        <v>1637</v>
      </c>
      <c r="E636" s="2">
        <v>0</v>
      </c>
      <c r="F636" s="2" t="s">
        <v>1638</v>
      </c>
      <c r="G636" s="2" t="s">
        <v>3489</v>
      </c>
      <c r="H636" s="3" t="s">
        <v>1639</v>
      </c>
      <c r="I636" s="5">
        <v>20000000</v>
      </c>
      <c r="J636" s="5">
        <f>I636*1.125</f>
        <v>22500000</v>
      </c>
      <c r="K636" s="2" t="s">
        <v>12</v>
      </c>
      <c r="L636" s="2" t="s">
        <v>141</v>
      </c>
      <c r="M636" s="2" t="s">
        <v>3474</v>
      </c>
      <c r="N636" s="2" t="s">
        <v>421</v>
      </c>
      <c r="O636" s="2" t="s">
        <v>138</v>
      </c>
      <c r="P636" s="2" t="s">
        <v>141</v>
      </c>
    </row>
    <row r="637" spans="1:16" ht="22.5">
      <c r="A637" s="2">
        <v>10899</v>
      </c>
      <c r="B637" s="2" t="s">
        <v>187</v>
      </c>
      <c r="C637" s="2"/>
      <c r="D637" s="3" t="s">
        <v>1713</v>
      </c>
      <c r="E637" s="2" t="s">
        <v>170</v>
      </c>
      <c r="F637" s="2" t="s">
        <v>170</v>
      </c>
      <c r="G637" s="2" t="s">
        <v>170</v>
      </c>
      <c r="H637" s="3" t="s">
        <v>1714</v>
      </c>
      <c r="I637" s="5">
        <v>8000000</v>
      </c>
      <c r="J637" s="5">
        <f>I637*1.125</f>
        <v>9000000</v>
      </c>
      <c r="K637" s="2" t="s">
        <v>12</v>
      </c>
      <c r="L637" s="2" t="s">
        <v>141</v>
      </c>
      <c r="M637" s="2" t="s">
        <v>190</v>
      </c>
      <c r="N637" s="2" t="s">
        <v>415</v>
      </c>
      <c r="O637" s="2" t="s">
        <v>187</v>
      </c>
      <c r="P637" s="2"/>
    </row>
    <row r="638" spans="1:16" ht="33.75">
      <c r="A638" s="2">
        <v>10900</v>
      </c>
      <c r="B638" s="2" t="s">
        <v>187</v>
      </c>
      <c r="C638" s="2"/>
      <c r="D638" s="3" t="s">
        <v>1768</v>
      </c>
      <c r="E638" s="2" t="s">
        <v>170</v>
      </c>
      <c r="F638" s="2" t="s">
        <v>170</v>
      </c>
      <c r="G638" s="2" t="s">
        <v>170</v>
      </c>
      <c r="H638" s="3" t="s">
        <v>1769</v>
      </c>
      <c r="I638" s="5">
        <v>250000000</v>
      </c>
      <c r="J638" s="5">
        <f>I638*2.772</f>
        <v>693000000</v>
      </c>
      <c r="K638" s="2" t="s">
        <v>170</v>
      </c>
      <c r="L638" s="2"/>
      <c r="M638" s="2" t="s">
        <v>3474</v>
      </c>
      <c r="N638" s="2" t="s">
        <v>415</v>
      </c>
      <c r="O638" s="2" t="s">
        <v>187</v>
      </c>
      <c r="P638" s="2" t="s">
        <v>141</v>
      </c>
    </row>
    <row r="639" spans="1:16" ht="33.75">
      <c r="A639" s="2">
        <v>10901</v>
      </c>
      <c r="B639" s="2" t="s">
        <v>187</v>
      </c>
      <c r="C639" s="2"/>
      <c r="D639" s="3" t="s">
        <v>1715</v>
      </c>
      <c r="E639" s="2" t="s">
        <v>170</v>
      </c>
      <c r="F639" s="2" t="s">
        <v>170</v>
      </c>
      <c r="G639" s="2" t="s">
        <v>190</v>
      </c>
      <c r="H639" s="3" t="s">
        <v>1716</v>
      </c>
      <c r="I639" s="5">
        <v>1495000000</v>
      </c>
      <c r="J639" s="5">
        <f>I639*1.125</f>
        <v>1681875000</v>
      </c>
      <c r="K639" s="2" t="s">
        <v>12</v>
      </c>
      <c r="L639" s="2" t="s">
        <v>141</v>
      </c>
      <c r="M639" s="2" t="s">
        <v>3474</v>
      </c>
      <c r="N639" s="2" t="s">
        <v>415</v>
      </c>
      <c r="O639" s="2" t="s">
        <v>187</v>
      </c>
      <c r="P639" s="2" t="s">
        <v>141</v>
      </c>
    </row>
    <row r="640" spans="1:16" ht="22.5">
      <c r="A640" s="2">
        <v>10902</v>
      </c>
      <c r="B640" s="2" t="s">
        <v>187</v>
      </c>
      <c r="C640" s="2"/>
      <c r="D640" s="3" t="s">
        <v>1717</v>
      </c>
      <c r="E640" s="2" t="s">
        <v>170</v>
      </c>
      <c r="F640" s="2" t="s">
        <v>170</v>
      </c>
      <c r="G640" s="2" t="s">
        <v>190</v>
      </c>
      <c r="H640" s="3" t="s">
        <v>3412</v>
      </c>
      <c r="I640" s="5">
        <v>1075965000</v>
      </c>
      <c r="J640" s="5">
        <f>I640*2.772</f>
        <v>2982574980</v>
      </c>
      <c r="K640" s="2" t="s">
        <v>1718</v>
      </c>
      <c r="L640" s="2" t="s">
        <v>141</v>
      </c>
      <c r="M640" s="2" t="s">
        <v>3474</v>
      </c>
      <c r="N640" s="2" t="s">
        <v>415</v>
      </c>
      <c r="O640" s="2" t="s">
        <v>187</v>
      </c>
      <c r="P640" s="2" t="s">
        <v>141</v>
      </c>
    </row>
    <row r="641" spans="1:16" ht="22.5">
      <c r="A641" s="2">
        <v>10905</v>
      </c>
      <c r="B641" s="2" t="s">
        <v>187</v>
      </c>
      <c r="C641" s="2"/>
      <c r="D641" s="3" t="s">
        <v>1719</v>
      </c>
      <c r="E641" s="2" t="s">
        <v>170</v>
      </c>
      <c r="F641" s="2" t="s">
        <v>170</v>
      </c>
      <c r="G641" s="2" t="s">
        <v>170</v>
      </c>
      <c r="H641" s="3" t="s">
        <v>1720</v>
      </c>
      <c r="I641" s="5">
        <v>12315000</v>
      </c>
      <c r="J641" s="5">
        <f>I641*1.125</f>
        <v>13854375</v>
      </c>
      <c r="K641" s="2" t="s">
        <v>12</v>
      </c>
      <c r="L641" s="2" t="s">
        <v>141</v>
      </c>
      <c r="M641" s="2" t="s">
        <v>190</v>
      </c>
      <c r="N641" s="2" t="s">
        <v>415</v>
      </c>
      <c r="O641" s="2" t="s">
        <v>187</v>
      </c>
      <c r="P641" s="2"/>
    </row>
    <row r="642" spans="1:16" ht="45">
      <c r="A642" s="2">
        <v>10907</v>
      </c>
      <c r="B642" s="2" t="s">
        <v>187</v>
      </c>
      <c r="C642" s="2"/>
      <c r="D642" s="3" t="s">
        <v>1721</v>
      </c>
      <c r="E642" s="2" t="s">
        <v>170</v>
      </c>
      <c r="F642" s="2" t="s">
        <v>170</v>
      </c>
      <c r="G642" s="2" t="s">
        <v>190</v>
      </c>
      <c r="H642" s="3" t="s">
        <v>3413</v>
      </c>
      <c r="I642" s="5">
        <v>75000000</v>
      </c>
      <c r="J642" s="5">
        <f>I642*1.48</f>
        <v>111000000</v>
      </c>
      <c r="K642" s="2" t="s">
        <v>3240</v>
      </c>
      <c r="L642" s="2" t="s">
        <v>141</v>
      </c>
      <c r="M642" s="2" t="s">
        <v>3474</v>
      </c>
      <c r="N642" s="2" t="s">
        <v>415</v>
      </c>
      <c r="O642" s="2" t="s">
        <v>187</v>
      </c>
      <c r="P642" s="2" t="s">
        <v>141</v>
      </c>
    </row>
    <row r="643" spans="1:16" ht="33.75">
      <c r="A643" s="2">
        <v>10909</v>
      </c>
      <c r="B643" s="2" t="s">
        <v>187</v>
      </c>
      <c r="C643" s="2"/>
      <c r="D643" s="3" t="s">
        <v>1722</v>
      </c>
      <c r="E643" s="2" t="s">
        <v>170</v>
      </c>
      <c r="F643" s="2" t="s">
        <v>170</v>
      </c>
      <c r="G643" s="2" t="s">
        <v>170</v>
      </c>
      <c r="H643" s="3" t="s">
        <v>1723</v>
      </c>
      <c r="I643" s="5">
        <v>75000000</v>
      </c>
      <c r="J643" s="5">
        <f>I643*1.48</f>
        <v>111000000</v>
      </c>
      <c r="K643" s="2" t="s">
        <v>3240</v>
      </c>
      <c r="L643" s="2" t="s">
        <v>141</v>
      </c>
      <c r="M643" s="2" t="s">
        <v>3474</v>
      </c>
      <c r="N643" s="2" t="s">
        <v>415</v>
      </c>
      <c r="O643" s="2" t="s">
        <v>187</v>
      </c>
      <c r="P643" s="2"/>
    </row>
    <row r="644" spans="1:16" ht="33.75">
      <c r="A644" s="2">
        <v>10916</v>
      </c>
      <c r="B644" s="2" t="s">
        <v>187</v>
      </c>
      <c r="C644" s="2"/>
      <c r="D644" s="3" t="s">
        <v>1724</v>
      </c>
      <c r="E644" s="2" t="s">
        <v>170</v>
      </c>
      <c r="F644" s="2" t="s">
        <v>170</v>
      </c>
      <c r="G644" s="2" t="s">
        <v>190</v>
      </c>
      <c r="H644" s="3" t="s">
        <v>1725</v>
      </c>
      <c r="I644" s="5">
        <v>6000000</v>
      </c>
      <c r="J644" s="5">
        <f>I644*1.125</f>
        <v>6750000</v>
      </c>
      <c r="K644" s="2" t="s">
        <v>12</v>
      </c>
      <c r="L644" s="2" t="s">
        <v>141</v>
      </c>
      <c r="M644" s="2" t="s">
        <v>3474</v>
      </c>
      <c r="N644" s="2" t="s">
        <v>415</v>
      </c>
      <c r="O644" s="2" t="s">
        <v>187</v>
      </c>
      <c r="P644" s="2" t="s">
        <v>141</v>
      </c>
    </row>
    <row r="645" spans="1:16" ht="33.75">
      <c r="A645" s="2">
        <v>10920</v>
      </c>
      <c r="B645" s="2" t="s">
        <v>187</v>
      </c>
      <c r="C645" s="2"/>
      <c r="D645" s="3" t="s">
        <v>1770</v>
      </c>
      <c r="E645" s="2" t="s">
        <v>170</v>
      </c>
      <c r="F645" s="2" t="s">
        <v>170</v>
      </c>
      <c r="G645" s="2" t="s">
        <v>170</v>
      </c>
      <c r="H645" s="3" t="s">
        <v>1771</v>
      </c>
      <c r="I645" s="5">
        <v>25000000</v>
      </c>
      <c r="J645" s="5">
        <f>I645*2.772</f>
        <v>69300000</v>
      </c>
      <c r="K645" s="2" t="s">
        <v>170</v>
      </c>
      <c r="L645" s="2"/>
      <c r="M645" s="2" t="s">
        <v>3481</v>
      </c>
      <c r="N645" s="2" t="s">
        <v>415</v>
      </c>
      <c r="O645" s="2" t="s">
        <v>187</v>
      </c>
      <c r="P645" s="2"/>
    </row>
    <row r="646" spans="1:16" ht="33.75">
      <c r="A646" s="2">
        <v>10921</v>
      </c>
      <c r="B646" s="2" t="s">
        <v>187</v>
      </c>
      <c r="C646" s="2"/>
      <c r="D646" s="3" t="s">
        <v>1772</v>
      </c>
      <c r="E646" s="2" t="s">
        <v>170</v>
      </c>
      <c r="F646" s="2" t="s">
        <v>170</v>
      </c>
      <c r="G646" s="2" t="s">
        <v>170</v>
      </c>
      <c r="H646" s="3" t="s">
        <v>1773</v>
      </c>
      <c r="I646" s="5">
        <v>60000000</v>
      </c>
      <c r="J646" s="5">
        <f>I646*2.772</f>
        <v>166320000</v>
      </c>
      <c r="K646" s="2" t="s">
        <v>170</v>
      </c>
      <c r="L646" s="2"/>
      <c r="M646" s="2" t="s">
        <v>190</v>
      </c>
      <c r="N646" s="2" t="s">
        <v>415</v>
      </c>
      <c r="O646" s="2" t="s">
        <v>187</v>
      </c>
      <c r="P646" s="2" t="s">
        <v>141</v>
      </c>
    </row>
    <row r="647" spans="1:16" ht="22.5">
      <c r="A647" s="2">
        <v>10922</v>
      </c>
      <c r="B647" s="2" t="s">
        <v>187</v>
      </c>
      <c r="C647" s="2"/>
      <c r="D647" s="3" t="s">
        <v>1774</v>
      </c>
      <c r="E647" s="2" t="s">
        <v>170</v>
      </c>
      <c r="F647" s="2" t="s">
        <v>170</v>
      </c>
      <c r="G647" s="2" t="s">
        <v>170</v>
      </c>
      <c r="H647" s="3" t="s">
        <v>1775</v>
      </c>
      <c r="I647" s="5">
        <v>70000000</v>
      </c>
      <c r="J647" s="5">
        <f>I647*2.772</f>
        <v>194040000</v>
      </c>
      <c r="K647" s="2" t="s">
        <v>170</v>
      </c>
      <c r="L647" s="2"/>
      <c r="M647" s="2" t="s">
        <v>190</v>
      </c>
      <c r="N647" s="2" t="s">
        <v>415</v>
      </c>
      <c r="O647" s="2" t="s">
        <v>187</v>
      </c>
      <c r="P647" s="2"/>
    </row>
    <row r="648" spans="1:16" ht="33.75">
      <c r="A648" s="2">
        <v>10923</v>
      </c>
      <c r="B648" s="2" t="s">
        <v>187</v>
      </c>
      <c r="C648" s="2"/>
      <c r="D648" s="3" t="s">
        <v>1776</v>
      </c>
      <c r="E648" s="2" t="s">
        <v>170</v>
      </c>
      <c r="F648" s="2" t="s">
        <v>170</v>
      </c>
      <c r="G648" s="2" t="s">
        <v>170</v>
      </c>
      <c r="H648" s="3" t="s">
        <v>1777</v>
      </c>
      <c r="I648" s="5">
        <v>5000000</v>
      </c>
      <c r="J648" s="5">
        <f>I648*2.772</f>
        <v>13859999.999999998</v>
      </c>
      <c r="K648" s="2" t="s">
        <v>170</v>
      </c>
      <c r="L648" s="2"/>
      <c r="M648" s="2" t="s">
        <v>3481</v>
      </c>
      <c r="N648" s="2" t="s">
        <v>415</v>
      </c>
      <c r="O648" s="2" t="s">
        <v>187</v>
      </c>
      <c r="P648" s="2"/>
    </row>
    <row r="649" spans="1:16" ht="22.5">
      <c r="A649" s="2">
        <v>10926</v>
      </c>
      <c r="B649" s="2" t="s">
        <v>187</v>
      </c>
      <c r="C649" s="2"/>
      <c r="D649" s="3" t="s">
        <v>1726</v>
      </c>
      <c r="E649" s="2" t="s">
        <v>170</v>
      </c>
      <c r="F649" s="2" t="s">
        <v>170</v>
      </c>
      <c r="G649" s="2" t="s">
        <v>170</v>
      </c>
      <c r="H649" s="3" t="s">
        <v>1727</v>
      </c>
      <c r="I649" s="5">
        <v>4000000</v>
      </c>
      <c r="J649" s="5">
        <f>I649*1.125</f>
        <v>4500000</v>
      </c>
      <c r="K649" s="2" t="s">
        <v>12</v>
      </c>
      <c r="L649" s="2" t="s">
        <v>141</v>
      </c>
      <c r="M649" s="2" t="s">
        <v>190</v>
      </c>
      <c r="N649" s="2" t="s">
        <v>415</v>
      </c>
      <c r="O649" s="2" t="s">
        <v>187</v>
      </c>
      <c r="P649" s="2"/>
    </row>
    <row r="650" spans="1:16" ht="22.5">
      <c r="A650" s="2">
        <v>10927</v>
      </c>
      <c r="B650" s="2" t="s">
        <v>187</v>
      </c>
      <c r="C650" s="2"/>
      <c r="D650" s="3" t="s">
        <v>1728</v>
      </c>
      <c r="E650" s="2" t="s">
        <v>170</v>
      </c>
      <c r="F650" s="2" t="s">
        <v>170</v>
      </c>
      <c r="G650" s="2" t="s">
        <v>170</v>
      </c>
      <c r="H650" s="3" t="s">
        <v>1729</v>
      </c>
      <c r="I650" s="5">
        <v>19000000</v>
      </c>
      <c r="J650" s="5">
        <f>I650*1.48</f>
        <v>28120000</v>
      </c>
      <c r="K650" s="2" t="s">
        <v>30</v>
      </c>
      <c r="L650" s="2" t="s">
        <v>141</v>
      </c>
      <c r="M650" s="2" t="s">
        <v>190</v>
      </c>
      <c r="N650" s="2" t="s">
        <v>415</v>
      </c>
      <c r="O650" s="2" t="s">
        <v>187</v>
      </c>
      <c r="P650" s="2"/>
    </row>
    <row r="651" spans="1:16" ht="15">
      <c r="A651" s="2">
        <v>10928</v>
      </c>
      <c r="B651" s="2" t="s">
        <v>187</v>
      </c>
      <c r="C651" s="2"/>
      <c r="D651" s="3" t="s">
        <v>1730</v>
      </c>
      <c r="E651" s="2" t="s">
        <v>170</v>
      </c>
      <c r="F651" s="2" t="s">
        <v>170</v>
      </c>
      <c r="G651" s="2" t="s">
        <v>170</v>
      </c>
      <c r="H651" s="3" t="s">
        <v>1731</v>
      </c>
      <c r="I651" s="5">
        <f>11*4800000</f>
        <v>52800000</v>
      </c>
      <c r="J651" s="5">
        <f>I651*2.026</f>
        <v>106972799.99999999</v>
      </c>
      <c r="K651" s="2" t="s">
        <v>42</v>
      </c>
      <c r="L651" s="2" t="s">
        <v>141</v>
      </c>
      <c r="M651" s="2" t="s">
        <v>190</v>
      </c>
      <c r="N651" s="2" t="s">
        <v>415</v>
      </c>
      <c r="O651" s="2" t="s">
        <v>187</v>
      </c>
      <c r="P651" s="2"/>
    </row>
    <row r="652" spans="1:16" ht="33.75">
      <c r="A652" s="2">
        <v>10979</v>
      </c>
      <c r="B652" s="2" t="s">
        <v>1424</v>
      </c>
      <c r="C652" s="2"/>
      <c r="D652" s="3" t="s">
        <v>3020</v>
      </c>
      <c r="E652" s="2" t="s">
        <v>2649</v>
      </c>
      <c r="F652" s="2" t="s">
        <v>3021</v>
      </c>
      <c r="G652" s="2" t="s">
        <v>190</v>
      </c>
      <c r="H652" s="3" t="s">
        <v>3022</v>
      </c>
      <c r="I652" s="5">
        <v>118500000</v>
      </c>
      <c r="J652" s="5">
        <f>I652*2.772</f>
        <v>328482000</v>
      </c>
      <c r="K652" s="2" t="s">
        <v>154</v>
      </c>
      <c r="L652" s="2" t="s">
        <v>141</v>
      </c>
      <c r="M652" s="2" t="s">
        <v>3481</v>
      </c>
      <c r="N652" s="2" t="s">
        <v>415</v>
      </c>
      <c r="O652" s="2" t="s">
        <v>3093</v>
      </c>
      <c r="P652" s="2" t="s">
        <v>141</v>
      </c>
    </row>
    <row r="653" spans="1:16" ht="33.75">
      <c r="A653" s="2">
        <v>10985</v>
      </c>
      <c r="B653" s="2" t="s">
        <v>187</v>
      </c>
      <c r="C653" s="2"/>
      <c r="D653" s="3" t="s">
        <v>1732</v>
      </c>
      <c r="E653" s="2" t="s">
        <v>170</v>
      </c>
      <c r="F653" s="2" t="s">
        <v>170</v>
      </c>
      <c r="G653" s="2" t="s">
        <v>170</v>
      </c>
      <c r="H653" s="3" t="s">
        <v>1733</v>
      </c>
      <c r="I653" s="5">
        <v>10000000</v>
      </c>
      <c r="J653" s="5">
        <f>I653*1.125</f>
        <v>11250000</v>
      </c>
      <c r="K653" s="2" t="s">
        <v>12</v>
      </c>
      <c r="L653" s="2" t="s">
        <v>141</v>
      </c>
      <c r="M653" s="2" t="s">
        <v>3510</v>
      </c>
      <c r="N653" s="2" t="s">
        <v>415</v>
      </c>
      <c r="O653" s="2" t="s">
        <v>187</v>
      </c>
      <c r="P653" s="2"/>
    </row>
    <row r="654" spans="1:16" ht="22.5">
      <c r="A654" s="2">
        <v>10987</v>
      </c>
      <c r="B654" s="2" t="s">
        <v>187</v>
      </c>
      <c r="C654" s="2"/>
      <c r="D654" s="3" t="s">
        <v>1778</v>
      </c>
      <c r="E654" s="2" t="s">
        <v>170</v>
      </c>
      <c r="F654" s="2" t="s">
        <v>170</v>
      </c>
      <c r="G654" s="2" t="s">
        <v>170</v>
      </c>
      <c r="H654" s="3" t="s">
        <v>1779</v>
      </c>
      <c r="I654" s="5">
        <v>3000000</v>
      </c>
      <c r="J654" s="5">
        <f>I654*2.772</f>
        <v>8315999.999999999</v>
      </c>
      <c r="K654" s="2" t="s">
        <v>170</v>
      </c>
      <c r="L654" s="2"/>
      <c r="M654" s="2" t="s">
        <v>3510</v>
      </c>
      <c r="N654" s="2" t="s">
        <v>415</v>
      </c>
      <c r="O654" s="2" t="s">
        <v>187</v>
      </c>
      <c r="P654" s="2"/>
    </row>
    <row r="655" spans="1:16" ht="33.75">
      <c r="A655" s="2">
        <v>10988</v>
      </c>
      <c r="B655" s="2" t="s">
        <v>187</v>
      </c>
      <c r="C655" s="2"/>
      <c r="D655" s="3" t="s">
        <v>1780</v>
      </c>
      <c r="E655" s="2" t="s">
        <v>170</v>
      </c>
      <c r="F655" s="2" t="s">
        <v>170</v>
      </c>
      <c r="G655" s="2" t="s">
        <v>170</v>
      </c>
      <c r="H655" s="3" t="s">
        <v>1781</v>
      </c>
      <c r="I655" s="5">
        <v>20000000</v>
      </c>
      <c r="J655" s="5">
        <f>I655*2.772</f>
        <v>55439999.99999999</v>
      </c>
      <c r="K655" s="2" t="s">
        <v>170</v>
      </c>
      <c r="L655" s="2"/>
      <c r="M655" s="2" t="s">
        <v>3510</v>
      </c>
      <c r="N655" s="2" t="s">
        <v>415</v>
      </c>
      <c r="O655" s="2" t="s">
        <v>187</v>
      </c>
      <c r="P655" s="2"/>
    </row>
    <row r="656" spans="1:16" ht="22.5">
      <c r="A656" s="2">
        <v>10989</v>
      </c>
      <c r="B656" s="2" t="s">
        <v>187</v>
      </c>
      <c r="C656" s="2"/>
      <c r="D656" s="3" t="s">
        <v>1734</v>
      </c>
      <c r="E656" s="2" t="s">
        <v>170</v>
      </c>
      <c r="F656" s="2" t="s">
        <v>170</v>
      </c>
      <c r="G656" s="2" t="s">
        <v>170</v>
      </c>
      <c r="H656" s="3" t="s">
        <v>1735</v>
      </c>
      <c r="I656" s="5">
        <v>2000000</v>
      </c>
      <c r="J656" s="5">
        <f>I656*1.125</f>
        <v>2250000</v>
      </c>
      <c r="K656" s="2" t="s">
        <v>12</v>
      </c>
      <c r="L656" s="2" t="s">
        <v>141</v>
      </c>
      <c r="M656" s="2" t="s">
        <v>3510</v>
      </c>
      <c r="N656" s="2" t="s">
        <v>415</v>
      </c>
      <c r="O656" s="2" t="s">
        <v>187</v>
      </c>
      <c r="P656" s="2"/>
    </row>
    <row r="657" spans="1:16" ht="22.5">
      <c r="A657" s="2">
        <v>10990</v>
      </c>
      <c r="B657" s="2" t="s">
        <v>187</v>
      </c>
      <c r="C657" s="2"/>
      <c r="D657" s="3" t="s">
        <v>1736</v>
      </c>
      <c r="E657" s="2" t="s">
        <v>170</v>
      </c>
      <c r="F657" s="2" t="s">
        <v>170</v>
      </c>
      <c r="G657" s="2" t="s">
        <v>170</v>
      </c>
      <c r="H657" s="3" t="s">
        <v>1737</v>
      </c>
      <c r="I657" s="5">
        <v>1000000</v>
      </c>
      <c r="J657" s="5">
        <f>I657*1.48</f>
        <v>1480000</v>
      </c>
      <c r="K657" s="2" t="s">
        <v>30</v>
      </c>
      <c r="L657" s="2" t="s">
        <v>141</v>
      </c>
      <c r="M657" s="2" t="s">
        <v>190</v>
      </c>
      <c r="N657" s="2" t="s">
        <v>415</v>
      </c>
      <c r="O657" s="2" t="s">
        <v>187</v>
      </c>
      <c r="P657" s="2"/>
    </row>
    <row r="658" spans="1:16" ht="22.5">
      <c r="A658" s="2">
        <v>10991</v>
      </c>
      <c r="B658" s="2" t="s">
        <v>187</v>
      </c>
      <c r="C658" s="2"/>
      <c r="D658" s="3" t="s">
        <v>1782</v>
      </c>
      <c r="E658" s="2" t="s">
        <v>170</v>
      </c>
      <c r="F658" s="2" t="s">
        <v>170</v>
      </c>
      <c r="G658" s="2" t="s">
        <v>170</v>
      </c>
      <c r="H658" s="3" t="s">
        <v>1783</v>
      </c>
      <c r="I658" s="5">
        <v>4000000</v>
      </c>
      <c r="J658" s="5">
        <f>I658*2.772</f>
        <v>11088000</v>
      </c>
      <c r="K658" s="2" t="s">
        <v>170</v>
      </c>
      <c r="L658" s="2"/>
      <c r="M658" s="2" t="s">
        <v>3510</v>
      </c>
      <c r="N658" s="2" t="s">
        <v>415</v>
      </c>
      <c r="O658" s="2" t="s">
        <v>187</v>
      </c>
      <c r="P658" s="2"/>
    </row>
    <row r="659" spans="1:16" ht="22.5">
      <c r="A659" s="2">
        <v>10992</v>
      </c>
      <c r="B659" s="2" t="s">
        <v>187</v>
      </c>
      <c r="C659" s="2"/>
      <c r="D659" s="3" t="s">
        <v>1784</v>
      </c>
      <c r="E659" s="2" t="s">
        <v>170</v>
      </c>
      <c r="F659" s="2" t="s">
        <v>170</v>
      </c>
      <c r="G659" s="2" t="s">
        <v>170</v>
      </c>
      <c r="H659" s="3" t="s">
        <v>1783</v>
      </c>
      <c r="I659" s="5">
        <v>3500000</v>
      </c>
      <c r="J659" s="5">
        <f>I659*2.772</f>
        <v>9702000</v>
      </c>
      <c r="K659" s="2" t="s">
        <v>170</v>
      </c>
      <c r="L659" s="2"/>
      <c r="M659" s="2" t="s">
        <v>3510</v>
      </c>
      <c r="N659" s="2" t="s">
        <v>415</v>
      </c>
      <c r="O659" s="2" t="s">
        <v>187</v>
      </c>
      <c r="P659" s="2"/>
    </row>
    <row r="660" spans="1:16" ht="22.5">
      <c r="A660" s="2">
        <v>10996</v>
      </c>
      <c r="B660" s="2" t="s">
        <v>187</v>
      </c>
      <c r="C660" s="2"/>
      <c r="D660" s="3" t="s">
        <v>1785</v>
      </c>
      <c r="E660" s="2" t="s">
        <v>170</v>
      </c>
      <c r="F660" s="2" t="s">
        <v>170</v>
      </c>
      <c r="G660" s="2" t="s">
        <v>170</v>
      </c>
      <c r="H660" s="3" t="s">
        <v>1786</v>
      </c>
      <c r="I660" s="5">
        <v>2000000</v>
      </c>
      <c r="J660" s="5">
        <f>I660*2.772</f>
        <v>5544000</v>
      </c>
      <c r="K660" s="2" t="s">
        <v>170</v>
      </c>
      <c r="L660" s="2"/>
      <c r="M660" s="2" t="s">
        <v>3481</v>
      </c>
      <c r="N660" s="2" t="s">
        <v>415</v>
      </c>
      <c r="O660" s="2" t="s">
        <v>187</v>
      </c>
      <c r="P660" s="2"/>
    </row>
    <row r="661" spans="1:16" ht="22.5">
      <c r="A661" s="2">
        <v>10997</v>
      </c>
      <c r="B661" s="2" t="s">
        <v>187</v>
      </c>
      <c r="C661" s="2"/>
      <c r="D661" s="3" t="s">
        <v>1738</v>
      </c>
      <c r="E661" s="2" t="s">
        <v>170</v>
      </c>
      <c r="F661" s="2" t="s">
        <v>170</v>
      </c>
      <c r="G661" s="2" t="s">
        <v>170</v>
      </c>
      <c r="H661" s="3" t="s">
        <v>1739</v>
      </c>
      <c r="I661" s="5">
        <v>8000000</v>
      </c>
      <c r="J661" s="5">
        <f>I661*1.125</f>
        <v>9000000</v>
      </c>
      <c r="K661" s="2" t="s">
        <v>12</v>
      </c>
      <c r="L661" s="2" t="s">
        <v>141</v>
      </c>
      <c r="M661" s="2" t="s">
        <v>3510</v>
      </c>
      <c r="N661" s="2" t="s">
        <v>415</v>
      </c>
      <c r="O661" s="2" t="s">
        <v>187</v>
      </c>
      <c r="P661" s="2"/>
    </row>
    <row r="662" spans="1:16" ht="15">
      <c r="A662" s="2">
        <v>10998</v>
      </c>
      <c r="B662" s="2" t="s">
        <v>187</v>
      </c>
      <c r="C662" s="2"/>
      <c r="D662" s="3" t="s">
        <v>1740</v>
      </c>
      <c r="E662" s="2" t="s">
        <v>170</v>
      </c>
      <c r="F662" s="2" t="s">
        <v>170</v>
      </c>
      <c r="G662" s="2" t="s">
        <v>170</v>
      </c>
      <c r="H662" s="3" t="s">
        <v>3666</v>
      </c>
      <c r="I662" s="5">
        <f>27*(0.8*17830000)</f>
        <v>385128000</v>
      </c>
      <c r="J662" s="5">
        <f>I662*2.772</f>
        <v>1067574815.9999999</v>
      </c>
      <c r="K662" s="2" t="s">
        <v>1741</v>
      </c>
      <c r="L662" s="2" t="s">
        <v>141</v>
      </c>
      <c r="M662" s="2" t="s">
        <v>190</v>
      </c>
      <c r="N662" s="2" t="s">
        <v>415</v>
      </c>
      <c r="O662" s="2" t="s">
        <v>187</v>
      </c>
      <c r="P662" s="2"/>
    </row>
    <row r="663" spans="1:16" ht="22.5">
      <c r="A663" s="2">
        <v>10999</v>
      </c>
      <c r="B663" s="2" t="s">
        <v>187</v>
      </c>
      <c r="C663" s="2"/>
      <c r="D663" s="3" t="s">
        <v>1742</v>
      </c>
      <c r="E663" s="2" t="s">
        <v>170</v>
      </c>
      <c r="F663" s="2" t="s">
        <v>170</v>
      </c>
      <c r="G663" s="2" t="s">
        <v>170</v>
      </c>
      <c r="H663" s="3" t="s">
        <v>1743</v>
      </c>
      <c r="I663" s="5">
        <f>44*(0.8*440000)</f>
        <v>15488000</v>
      </c>
      <c r="J663" s="5">
        <f>I663*2.772</f>
        <v>42932736</v>
      </c>
      <c r="K663" s="2" t="s">
        <v>1718</v>
      </c>
      <c r="L663" s="2" t="s">
        <v>141</v>
      </c>
      <c r="M663" s="2" t="s">
        <v>190</v>
      </c>
      <c r="N663" s="2" t="s">
        <v>415</v>
      </c>
      <c r="O663" s="2" t="s">
        <v>187</v>
      </c>
      <c r="P663" s="2"/>
    </row>
    <row r="664" spans="1:16" ht="22.5">
      <c r="A664" s="2">
        <v>11016</v>
      </c>
      <c r="B664" s="2" t="s">
        <v>187</v>
      </c>
      <c r="C664" s="2"/>
      <c r="D664" s="3" t="s">
        <v>1744</v>
      </c>
      <c r="E664" s="2" t="s">
        <v>170</v>
      </c>
      <c r="F664" s="2" t="s">
        <v>170</v>
      </c>
      <c r="G664" s="2" t="s">
        <v>170</v>
      </c>
      <c r="H664" s="3" t="s">
        <v>1745</v>
      </c>
      <c r="I664" s="5">
        <f>50*(2035-2010)*85000</f>
        <v>106250000</v>
      </c>
      <c r="J664" s="5">
        <f>I664*2.772</f>
        <v>294525000</v>
      </c>
      <c r="K664" s="2" t="s">
        <v>1741</v>
      </c>
      <c r="L664" s="2" t="s">
        <v>141</v>
      </c>
      <c r="M664" s="2" t="s">
        <v>190</v>
      </c>
      <c r="N664" s="2" t="s">
        <v>415</v>
      </c>
      <c r="O664" s="2" t="s">
        <v>187</v>
      </c>
      <c r="P664" s="2"/>
    </row>
    <row r="665" spans="1:16" ht="22.5">
      <c r="A665" s="2">
        <v>11032</v>
      </c>
      <c r="B665" s="2" t="s">
        <v>187</v>
      </c>
      <c r="C665" s="2"/>
      <c r="D665" s="3" t="s">
        <v>1746</v>
      </c>
      <c r="E665" s="2" t="s">
        <v>170</v>
      </c>
      <c r="F665" s="2" t="s">
        <v>170</v>
      </c>
      <c r="G665" s="2" t="s">
        <v>170</v>
      </c>
      <c r="H665" s="3" t="s">
        <v>1747</v>
      </c>
      <c r="I665" s="5">
        <v>0</v>
      </c>
      <c r="J665" s="5">
        <f>I665*1.125</f>
        <v>0</v>
      </c>
      <c r="K665" s="2" t="s">
        <v>12</v>
      </c>
      <c r="L665" s="2" t="s">
        <v>141</v>
      </c>
      <c r="M665" s="2" t="s">
        <v>190</v>
      </c>
      <c r="N665" s="2" t="s">
        <v>415</v>
      </c>
      <c r="O665" s="2" t="s">
        <v>187</v>
      </c>
      <c r="P665" s="2"/>
    </row>
    <row r="666" spans="1:16" ht="22.5">
      <c r="A666" s="2">
        <v>11035</v>
      </c>
      <c r="B666" s="2" t="s">
        <v>187</v>
      </c>
      <c r="C666" s="2"/>
      <c r="D666" s="3" t="s">
        <v>3230</v>
      </c>
      <c r="E666" s="2" t="s">
        <v>170</v>
      </c>
      <c r="F666" s="2" t="s">
        <v>170</v>
      </c>
      <c r="G666" s="2" t="s">
        <v>170</v>
      </c>
      <c r="H666" s="3" t="s">
        <v>3231</v>
      </c>
      <c r="I666" s="5">
        <v>12571700</v>
      </c>
      <c r="J666" s="5">
        <f>I666*1.125</f>
        <v>14143162.5</v>
      </c>
      <c r="K666" s="2" t="s">
        <v>12</v>
      </c>
      <c r="L666" s="2" t="s">
        <v>141</v>
      </c>
      <c r="M666" s="2" t="s">
        <v>190</v>
      </c>
      <c r="N666" s="2" t="s">
        <v>415</v>
      </c>
      <c r="O666" s="2" t="s">
        <v>187</v>
      </c>
      <c r="P666" s="2"/>
    </row>
    <row r="667" spans="1:16" ht="22.5">
      <c r="A667" s="2">
        <v>11037</v>
      </c>
      <c r="B667" s="2" t="s">
        <v>187</v>
      </c>
      <c r="C667" s="2"/>
      <c r="D667" s="3" t="s">
        <v>3232</v>
      </c>
      <c r="E667" s="2" t="s">
        <v>170</v>
      </c>
      <c r="F667" s="2" t="s">
        <v>170</v>
      </c>
      <c r="G667" s="2" t="s">
        <v>170</v>
      </c>
      <c r="H667" s="3" t="s">
        <v>3233</v>
      </c>
      <c r="I667" s="5">
        <v>1000901</v>
      </c>
      <c r="J667" s="5">
        <f>I667*2.772</f>
        <v>2774497.5719999997</v>
      </c>
      <c r="K667" s="2" t="s">
        <v>170</v>
      </c>
      <c r="L667" s="2"/>
      <c r="M667" s="2" t="s">
        <v>190</v>
      </c>
      <c r="N667" s="2" t="s">
        <v>415</v>
      </c>
      <c r="O667" s="2" t="s">
        <v>187</v>
      </c>
      <c r="P667" s="2"/>
    </row>
    <row r="668" spans="1:16" ht="33.75">
      <c r="A668" s="2">
        <v>11038</v>
      </c>
      <c r="B668" s="2" t="s">
        <v>187</v>
      </c>
      <c r="C668" s="2"/>
      <c r="D668" s="3" t="s">
        <v>1748</v>
      </c>
      <c r="E668" s="2" t="s">
        <v>170</v>
      </c>
      <c r="F668" s="2" t="s">
        <v>170</v>
      </c>
      <c r="G668" s="2" t="s">
        <v>170</v>
      </c>
      <c r="H668" s="3" t="s">
        <v>1749</v>
      </c>
      <c r="I668" s="5">
        <v>0</v>
      </c>
      <c r="J668" s="5">
        <f>I668*1.125</f>
        <v>0</v>
      </c>
      <c r="K668" s="2" t="s">
        <v>12</v>
      </c>
      <c r="L668" s="2" t="s">
        <v>141</v>
      </c>
      <c r="M668" s="2" t="s">
        <v>190</v>
      </c>
      <c r="N668" s="2" t="s">
        <v>415</v>
      </c>
      <c r="O668" s="2" t="s">
        <v>187</v>
      </c>
      <c r="P668" s="2"/>
    </row>
    <row r="669" spans="1:16" ht="15">
      <c r="A669" s="2">
        <v>11041</v>
      </c>
      <c r="B669" s="2" t="s">
        <v>187</v>
      </c>
      <c r="C669" s="2"/>
      <c r="D669" s="3" t="s">
        <v>1787</v>
      </c>
      <c r="E669" s="2" t="s">
        <v>170</v>
      </c>
      <c r="F669" s="2" t="s">
        <v>170</v>
      </c>
      <c r="G669" s="2" t="s">
        <v>170</v>
      </c>
      <c r="H669" s="3" t="s">
        <v>1788</v>
      </c>
      <c r="I669" s="5">
        <v>77000000</v>
      </c>
      <c r="J669" s="5">
        <f>I669*2.772</f>
        <v>213443999.99999997</v>
      </c>
      <c r="K669" s="2" t="s">
        <v>170</v>
      </c>
      <c r="L669" s="2"/>
      <c r="M669" s="2" t="s">
        <v>190</v>
      </c>
      <c r="N669" s="2" t="s">
        <v>415</v>
      </c>
      <c r="O669" s="2" t="s">
        <v>187</v>
      </c>
      <c r="P669" s="2"/>
    </row>
    <row r="670" spans="1:16" ht="22.5">
      <c r="A670" s="2">
        <v>11042</v>
      </c>
      <c r="B670" s="2" t="s">
        <v>187</v>
      </c>
      <c r="C670" s="2"/>
      <c r="D670" s="3" t="s">
        <v>1750</v>
      </c>
      <c r="E670" s="2" t="s">
        <v>170</v>
      </c>
      <c r="F670" s="2" t="s">
        <v>170</v>
      </c>
      <c r="G670" s="2" t="s">
        <v>170</v>
      </c>
      <c r="H670" s="3" t="s">
        <v>1751</v>
      </c>
      <c r="I670" s="5">
        <v>15000000</v>
      </c>
      <c r="J670" s="5">
        <f>I670*2.772</f>
        <v>41580000</v>
      </c>
      <c r="K670" s="2" t="s">
        <v>1718</v>
      </c>
      <c r="L670" s="2" t="s">
        <v>141</v>
      </c>
      <c r="M670" s="2" t="s">
        <v>190</v>
      </c>
      <c r="N670" s="2" t="s">
        <v>415</v>
      </c>
      <c r="O670" s="2" t="s">
        <v>187</v>
      </c>
      <c r="P670" s="2"/>
    </row>
    <row r="671" spans="1:16" ht="22.5">
      <c r="A671" s="2">
        <v>11043</v>
      </c>
      <c r="B671" s="2" t="s">
        <v>187</v>
      </c>
      <c r="C671" s="2"/>
      <c r="D671" s="3" t="s">
        <v>1752</v>
      </c>
      <c r="E671" s="2" t="s">
        <v>170</v>
      </c>
      <c r="F671" s="2" t="s">
        <v>170</v>
      </c>
      <c r="G671" s="2" t="s">
        <v>170</v>
      </c>
      <c r="H671" s="3" t="s">
        <v>1753</v>
      </c>
      <c r="I671" s="5">
        <f>5000000</f>
        <v>5000000</v>
      </c>
      <c r="J671" s="5">
        <f>I671*1.125</f>
        <v>5625000</v>
      </c>
      <c r="K671" s="2" t="s">
        <v>12</v>
      </c>
      <c r="L671" s="2" t="s">
        <v>141</v>
      </c>
      <c r="M671" s="2" t="s">
        <v>190</v>
      </c>
      <c r="N671" s="2" t="s">
        <v>2458</v>
      </c>
      <c r="O671" s="2" t="s">
        <v>187</v>
      </c>
      <c r="P671" s="2"/>
    </row>
    <row r="672" spans="1:16" ht="33.75">
      <c r="A672" s="2">
        <v>11044</v>
      </c>
      <c r="B672" s="2" t="s">
        <v>2358</v>
      </c>
      <c r="C672" s="2"/>
      <c r="D672" s="3" t="s">
        <v>3243</v>
      </c>
      <c r="E672" s="2" t="s">
        <v>170</v>
      </c>
      <c r="F672" s="2" t="s">
        <v>170</v>
      </c>
      <c r="G672" s="2" t="s">
        <v>3496</v>
      </c>
      <c r="H672" s="3" t="s">
        <v>3244</v>
      </c>
      <c r="I672" s="5">
        <v>1100000</v>
      </c>
      <c r="J672" s="5">
        <f>I672*1.48</f>
        <v>1628000</v>
      </c>
      <c r="K672" s="2" t="s">
        <v>30</v>
      </c>
      <c r="L672" s="2" t="s">
        <v>141</v>
      </c>
      <c r="M672" s="2" t="s">
        <v>522</v>
      </c>
      <c r="N672" s="2" t="s">
        <v>2458</v>
      </c>
      <c r="O672" s="2" t="s">
        <v>2358</v>
      </c>
      <c r="P672" s="2"/>
    </row>
    <row r="673" spans="1:16" ht="22.5">
      <c r="A673" s="2">
        <v>11045</v>
      </c>
      <c r="B673" s="2" t="s">
        <v>299</v>
      </c>
      <c r="C673" s="2" t="s">
        <v>694</v>
      </c>
      <c r="D673" s="3" t="s">
        <v>1087</v>
      </c>
      <c r="E673" s="2" t="s">
        <v>286</v>
      </c>
      <c r="F673" s="2" t="s">
        <v>173</v>
      </c>
      <c r="G673" s="2" t="s">
        <v>3487</v>
      </c>
      <c r="H673" s="3" t="s">
        <v>1088</v>
      </c>
      <c r="I673" s="5">
        <v>24700000</v>
      </c>
      <c r="J673" s="5">
        <f>I673*2.772</f>
        <v>68468400</v>
      </c>
      <c r="K673" s="2" t="s">
        <v>170</v>
      </c>
      <c r="L673" s="2"/>
      <c r="M673" s="2" t="s">
        <v>3488</v>
      </c>
      <c r="N673" s="2" t="s">
        <v>2459</v>
      </c>
      <c r="O673" s="2" t="s">
        <v>694</v>
      </c>
      <c r="P673" s="2"/>
    </row>
    <row r="674" spans="1:16" ht="90">
      <c r="A674" s="2">
        <v>11054</v>
      </c>
      <c r="B674" s="2" t="s">
        <v>2358</v>
      </c>
      <c r="C674" s="2"/>
      <c r="D674" s="3" t="s">
        <v>3204</v>
      </c>
      <c r="E674" s="2" t="s">
        <v>3205</v>
      </c>
      <c r="F674" s="2" t="s">
        <v>3205</v>
      </c>
      <c r="G674" s="2" t="s">
        <v>170</v>
      </c>
      <c r="H674" s="3" t="s">
        <v>3206</v>
      </c>
      <c r="I674" s="5">
        <v>74250000</v>
      </c>
      <c r="J674" s="5">
        <f>I674*2.772</f>
        <v>205820999.99999997</v>
      </c>
      <c r="K674" s="2" t="s">
        <v>1741</v>
      </c>
      <c r="L674" s="2" t="s">
        <v>141</v>
      </c>
      <c r="M674" s="2" t="s">
        <v>3488</v>
      </c>
      <c r="N674" s="2" t="s">
        <v>2167</v>
      </c>
      <c r="O674" s="2" t="s">
        <v>2358</v>
      </c>
      <c r="P674" s="2"/>
    </row>
    <row r="675" spans="1:16" ht="33.75">
      <c r="A675" s="2">
        <v>11074</v>
      </c>
      <c r="B675" s="2" t="s">
        <v>1108</v>
      </c>
      <c r="C675" s="2" t="s">
        <v>1108</v>
      </c>
      <c r="D675" s="3" t="s">
        <v>1544</v>
      </c>
      <c r="E675" s="2" t="s">
        <v>1545</v>
      </c>
      <c r="F675" s="2" t="s">
        <v>1546</v>
      </c>
      <c r="G675" s="2" t="s">
        <v>190</v>
      </c>
      <c r="H675" s="3" t="s">
        <v>1547</v>
      </c>
      <c r="I675" s="5">
        <v>8300000</v>
      </c>
      <c r="J675" s="5">
        <f>I675*2.772</f>
        <v>23007600</v>
      </c>
      <c r="K675" s="2" t="s">
        <v>170</v>
      </c>
      <c r="L675" s="2"/>
      <c r="M675" s="2" t="s">
        <v>3499</v>
      </c>
      <c r="N675" s="2" t="s">
        <v>2458</v>
      </c>
      <c r="O675" s="2" t="s">
        <v>1591</v>
      </c>
      <c r="P675" s="2" t="s">
        <v>141</v>
      </c>
    </row>
    <row r="676" spans="1:16" ht="45">
      <c r="A676" s="2">
        <v>11075</v>
      </c>
      <c r="B676" s="2" t="s">
        <v>1108</v>
      </c>
      <c r="C676" s="2" t="s">
        <v>1108</v>
      </c>
      <c r="D676" s="3" t="s">
        <v>1394</v>
      </c>
      <c r="E676" s="2" t="s">
        <v>1395</v>
      </c>
      <c r="F676" s="2" t="s">
        <v>1396</v>
      </c>
      <c r="G676" s="2" t="s">
        <v>190</v>
      </c>
      <c r="H676" s="3" t="s">
        <v>1397</v>
      </c>
      <c r="I676" s="5">
        <v>10215000</v>
      </c>
      <c r="J676" s="5">
        <f>I676*1.48</f>
        <v>15118200</v>
      </c>
      <c r="K676" s="2" t="s">
        <v>30</v>
      </c>
      <c r="L676" s="2"/>
      <c r="M676" s="2" t="s">
        <v>3499</v>
      </c>
      <c r="N676" s="2" t="s">
        <v>2458</v>
      </c>
      <c r="O676" s="2" t="s">
        <v>1591</v>
      </c>
      <c r="P676" s="2" t="s">
        <v>141</v>
      </c>
    </row>
    <row r="677" spans="1:16" ht="22.5">
      <c r="A677" s="2">
        <v>11081</v>
      </c>
      <c r="B677" s="2" t="s">
        <v>700</v>
      </c>
      <c r="C677" s="2" t="s">
        <v>700</v>
      </c>
      <c r="D677" s="3" t="s">
        <v>2152</v>
      </c>
      <c r="E677" s="2" t="s">
        <v>2153</v>
      </c>
      <c r="F677" s="2" t="s">
        <v>2154</v>
      </c>
      <c r="G677" s="2" t="s">
        <v>3631</v>
      </c>
      <c r="H677" s="3" t="s">
        <v>2155</v>
      </c>
      <c r="I677" s="5">
        <v>9908000</v>
      </c>
      <c r="J677" s="5">
        <f>I677*2.026</f>
        <v>20073607.999999996</v>
      </c>
      <c r="K677" s="2" t="s">
        <v>42</v>
      </c>
      <c r="L677" s="2"/>
      <c r="M677" s="2" t="s">
        <v>3474</v>
      </c>
      <c r="N677" s="2" t="s">
        <v>2459</v>
      </c>
      <c r="O677" s="2" t="s">
        <v>1817</v>
      </c>
      <c r="P677" s="2" t="s">
        <v>141</v>
      </c>
    </row>
    <row r="678" spans="1:16" ht="22.5">
      <c r="A678" s="2">
        <v>11082</v>
      </c>
      <c r="B678" s="2" t="s">
        <v>700</v>
      </c>
      <c r="C678" s="2" t="s">
        <v>700</v>
      </c>
      <c r="D678" s="3" t="s">
        <v>2197</v>
      </c>
      <c r="E678" s="2" t="s">
        <v>2198</v>
      </c>
      <c r="F678" s="2" t="s">
        <v>2199</v>
      </c>
      <c r="G678" s="2" t="s">
        <v>3629</v>
      </c>
      <c r="H678" s="3" t="s">
        <v>2200</v>
      </c>
      <c r="I678" s="5">
        <v>3710000</v>
      </c>
      <c r="J678" s="5">
        <f>I678*2.026</f>
        <v>7516459.999999999</v>
      </c>
      <c r="K678" s="2" t="s">
        <v>42</v>
      </c>
      <c r="L678" s="2"/>
      <c r="M678" s="2" t="s">
        <v>3476</v>
      </c>
      <c r="N678" s="2" t="s">
        <v>2458</v>
      </c>
      <c r="O678" s="2" t="s">
        <v>1817</v>
      </c>
      <c r="P678" s="2"/>
    </row>
    <row r="679" spans="1:16" ht="22.5">
      <c r="A679" s="2">
        <v>11087</v>
      </c>
      <c r="B679" s="2" t="s">
        <v>700</v>
      </c>
      <c r="C679" s="2" t="s">
        <v>700</v>
      </c>
      <c r="D679" s="3" t="s">
        <v>2174</v>
      </c>
      <c r="E679" s="2" t="s">
        <v>986</v>
      </c>
      <c r="F679" s="2" t="s">
        <v>1825</v>
      </c>
      <c r="G679" s="2" t="s">
        <v>3475</v>
      </c>
      <c r="H679" s="3" t="s">
        <v>2175</v>
      </c>
      <c r="I679" s="5">
        <v>12700000</v>
      </c>
      <c r="J679" s="5">
        <f>I679*1.48</f>
        <v>18796000</v>
      </c>
      <c r="K679" s="2" t="s">
        <v>30</v>
      </c>
      <c r="L679" s="2"/>
      <c r="M679" s="2" t="s">
        <v>3506</v>
      </c>
      <c r="N679" s="2" t="s">
        <v>2458</v>
      </c>
      <c r="O679" s="2" t="s">
        <v>1817</v>
      </c>
      <c r="P679" s="2"/>
    </row>
    <row r="680" spans="1:16" ht="22.5">
      <c r="A680" s="2">
        <v>11088</v>
      </c>
      <c r="B680" s="2" t="s">
        <v>1829</v>
      </c>
      <c r="C680" s="2" t="s">
        <v>2377</v>
      </c>
      <c r="D680" s="3" t="s">
        <v>2343</v>
      </c>
      <c r="E680" s="2" t="s">
        <v>2305</v>
      </c>
      <c r="F680" s="2" t="s">
        <v>2378</v>
      </c>
      <c r="G680" s="2" t="s">
        <v>3480</v>
      </c>
      <c r="H680" s="3" t="s">
        <v>2379</v>
      </c>
      <c r="I680" s="5">
        <v>18000000</v>
      </c>
      <c r="J680" s="5">
        <f>I680*2.772</f>
        <v>49896000</v>
      </c>
      <c r="K680" s="2" t="s">
        <v>154</v>
      </c>
      <c r="L680" s="2" t="s">
        <v>141</v>
      </c>
      <c r="M680" s="2" t="s">
        <v>190</v>
      </c>
      <c r="N680" s="2" t="s">
        <v>2459</v>
      </c>
      <c r="O680" s="2" t="s">
        <v>1817</v>
      </c>
      <c r="P680" s="2"/>
    </row>
    <row r="681" spans="1:16" ht="22.5">
      <c r="A681" s="2">
        <v>11089</v>
      </c>
      <c r="B681" s="2" t="s">
        <v>92</v>
      </c>
      <c r="C681" s="2" t="s">
        <v>92</v>
      </c>
      <c r="D681" s="3" t="s">
        <v>885</v>
      </c>
      <c r="E681" s="2" t="s">
        <v>886</v>
      </c>
      <c r="F681" s="2" t="s">
        <v>98</v>
      </c>
      <c r="G681" s="2" t="s">
        <v>3487</v>
      </c>
      <c r="H681" s="3" t="s">
        <v>887</v>
      </c>
      <c r="I681" s="5">
        <v>3922000</v>
      </c>
      <c r="J681" s="5">
        <f>I681*2.772</f>
        <v>10871784</v>
      </c>
      <c r="K681" s="2" t="s">
        <v>154</v>
      </c>
      <c r="L681" s="2" t="s">
        <v>141</v>
      </c>
      <c r="M681" s="2" t="s">
        <v>3476</v>
      </c>
      <c r="N681" s="2" t="s">
        <v>2458</v>
      </c>
      <c r="O681" s="2" t="s">
        <v>694</v>
      </c>
      <c r="P681" s="2"/>
    </row>
    <row r="682" spans="1:16" ht="22.5">
      <c r="A682" s="2">
        <v>11090</v>
      </c>
      <c r="B682" s="2" t="s">
        <v>92</v>
      </c>
      <c r="C682" s="2" t="s">
        <v>92</v>
      </c>
      <c r="D682" s="3" t="s">
        <v>298</v>
      </c>
      <c r="E682" s="2" t="s">
        <v>1047</v>
      </c>
      <c r="F682" s="2" t="s">
        <v>382</v>
      </c>
      <c r="G682" s="2" t="s">
        <v>3487</v>
      </c>
      <c r="H682" s="3" t="s">
        <v>1086</v>
      </c>
      <c r="I682" s="5">
        <v>4740000</v>
      </c>
      <c r="J682" s="5">
        <f>I682*2.772</f>
        <v>13139279.999999998</v>
      </c>
      <c r="K682" s="2" t="s">
        <v>170</v>
      </c>
      <c r="L682" s="2"/>
      <c r="M682" s="2" t="s">
        <v>3474</v>
      </c>
      <c r="N682" s="2" t="s">
        <v>2458</v>
      </c>
      <c r="O682" s="2" t="s">
        <v>694</v>
      </c>
      <c r="P682" s="2"/>
    </row>
    <row r="683" spans="1:16" ht="33.75">
      <c r="A683" s="2">
        <v>11091</v>
      </c>
      <c r="B683" s="2" t="s">
        <v>2470</v>
      </c>
      <c r="C683" s="2" t="s">
        <v>2470</v>
      </c>
      <c r="D683" s="3" t="s">
        <v>2633</v>
      </c>
      <c r="E683" s="2"/>
      <c r="F683" s="2"/>
      <c r="G683" s="2" t="s">
        <v>3492</v>
      </c>
      <c r="H683" s="3" t="s">
        <v>2634</v>
      </c>
      <c r="I683" s="5">
        <v>750000</v>
      </c>
      <c r="J683" s="5">
        <f>I683*1.125</f>
        <v>843750</v>
      </c>
      <c r="K683" s="2" t="s">
        <v>12</v>
      </c>
      <c r="L683" s="2" t="s">
        <v>141</v>
      </c>
      <c r="M683" s="2" t="s">
        <v>3493</v>
      </c>
      <c r="N683" s="2" t="s">
        <v>421</v>
      </c>
      <c r="O683" s="2" t="s">
        <v>3093</v>
      </c>
      <c r="P683" s="2"/>
    </row>
    <row r="684" spans="1:16" ht="22.5">
      <c r="A684" s="2">
        <v>11095</v>
      </c>
      <c r="B684" s="2" t="s">
        <v>142</v>
      </c>
      <c r="C684" s="2" t="s">
        <v>142</v>
      </c>
      <c r="D684" s="3" t="s">
        <v>172</v>
      </c>
      <c r="E684" s="2" t="s">
        <v>173</v>
      </c>
      <c r="F684" s="2" t="s">
        <v>174</v>
      </c>
      <c r="G684" s="2" t="s">
        <v>3480</v>
      </c>
      <c r="H684" s="3" t="s">
        <v>175</v>
      </c>
      <c r="I684" s="5">
        <v>349564</v>
      </c>
      <c r="J684" s="5">
        <f>I684*1.48</f>
        <v>517354.72</v>
      </c>
      <c r="K684" s="2" t="s">
        <v>30</v>
      </c>
      <c r="L684" s="2" t="s">
        <v>141</v>
      </c>
      <c r="M684" s="2" t="s">
        <v>176</v>
      </c>
      <c r="N684" s="2" t="s">
        <v>2458</v>
      </c>
      <c r="O684" s="2" t="s">
        <v>694</v>
      </c>
      <c r="P684" s="2"/>
    </row>
    <row r="685" spans="1:16" ht="22.5">
      <c r="A685" s="2">
        <v>11096</v>
      </c>
      <c r="B685" s="2" t="s">
        <v>1108</v>
      </c>
      <c r="C685" s="2" t="s">
        <v>1108</v>
      </c>
      <c r="D685" s="3" t="s">
        <v>1117</v>
      </c>
      <c r="E685" s="2" t="s">
        <v>1119</v>
      </c>
      <c r="F685" s="2" t="s">
        <v>1122</v>
      </c>
      <c r="G685" s="2" t="s">
        <v>3486</v>
      </c>
      <c r="H685" s="3" t="s">
        <v>1398</v>
      </c>
      <c r="I685" s="5">
        <v>13838103</v>
      </c>
      <c r="J685" s="5">
        <f>I685*1.48</f>
        <v>20480392.44</v>
      </c>
      <c r="K685" s="2" t="s">
        <v>30</v>
      </c>
      <c r="L685" s="2"/>
      <c r="M685" s="2" t="s">
        <v>3479</v>
      </c>
      <c r="N685" s="2" t="s">
        <v>2459</v>
      </c>
      <c r="O685" s="2" t="s">
        <v>1591</v>
      </c>
      <c r="P685" s="2"/>
    </row>
    <row r="686" spans="1:16" ht="33.75">
      <c r="A686" s="2">
        <v>11098</v>
      </c>
      <c r="B686" s="2" t="s">
        <v>1108</v>
      </c>
      <c r="C686" s="2" t="s">
        <v>1108</v>
      </c>
      <c r="D686" s="3" t="s">
        <v>1399</v>
      </c>
      <c r="E686" s="2"/>
      <c r="F686" s="2"/>
      <c r="G686" s="2" t="s">
        <v>190</v>
      </c>
      <c r="H686" s="3" t="s">
        <v>1400</v>
      </c>
      <c r="I686" s="5">
        <v>8919615</v>
      </c>
      <c r="J686" s="5">
        <f>I686*1.48</f>
        <v>13201030.2</v>
      </c>
      <c r="K686" s="2" t="s">
        <v>30</v>
      </c>
      <c r="L686" s="2"/>
      <c r="M686" s="2" t="s">
        <v>3497</v>
      </c>
      <c r="N686" s="2" t="s">
        <v>2458</v>
      </c>
      <c r="O686" s="2" t="s">
        <v>1591</v>
      </c>
      <c r="P686" s="2"/>
    </row>
    <row r="687" spans="1:16" ht="22.5">
      <c r="A687" s="2">
        <v>11099</v>
      </c>
      <c r="B687" s="2" t="s">
        <v>1108</v>
      </c>
      <c r="C687" s="2" t="s">
        <v>1108</v>
      </c>
      <c r="D687" s="3" t="s">
        <v>1345</v>
      </c>
      <c r="E687" s="2" t="s">
        <v>1346</v>
      </c>
      <c r="F687" s="2" t="s">
        <v>1287</v>
      </c>
      <c r="G687" s="2" t="s">
        <v>3486</v>
      </c>
      <c r="H687" s="3" t="s">
        <v>1288</v>
      </c>
      <c r="I687" s="5">
        <v>7135229</v>
      </c>
      <c r="J687" s="5">
        <f>I687*2.772</f>
        <v>19778854.788</v>
      </c>
      <c r="K687" s="2" t="s">
        <v>154</v>
      </c>
      <c r="L687" s="2" t="s">
        <v>141</v>
      </c>
      <c r="M687" s="2" t="s">
        <v>3499</v>
      </c>
      <c r="N687" s="2" t="s">
        <v>2459</v>
      </c>
      <c r="O687" s="2" t="s">
        <v>1591</v>
      </c>
      <c r="P687" s="2"/>
    </row>
    <row r="688" spans="1:16" ht="45">
      <c r="A688" s="2">
        <v>11102</v>
      </c>
      <c r="B688" s="2" t="s">
        <v>1424</v>
      </c>
      <c r="C688" s="2"/>
      <c r="D688" s="3" t="s">
        <v>3602</v>
      </c>
      <c r="E688" s="2" t="s">
        <v>3021</v>
      </c>
      <c r="F688" s="2" t="s">
        <v>3023</v>
      </c>
      <c r="G688" s="2" t="s">
        <v>190</v>
      </c>
      <c r="H688" s="3" t="s">
        <v>3603</v>
      </c>
      <c r="I688" s="5">
        <v>70000000</v>
      </c>
      <c r="J688" s="5">
        <f>I688*2.026</f>
        <v>141820000</v>
      </c>
      <c r="K688" s="2" t="s">
        <v>42</v>
      </c>
      <c r="L688" s="2" t="s">
        <v>141</v>
      </c>
      <c r="M688" s="2" t="s">
        <v>3497</v>
      </c>
      <c r="N688" s="2" t="s">
        <v>415</v>
      </c>
      <c r="O688" s="2" t="s">
        <v>3093</v>
      </c>
      <c r="P688" s="2"/>
    </row>
    <row r="689" spans="1:16" ht="22.5">
      <c r="A689" s="2">
        <v>11103</v>
      </c>
      <c r="B689" s="2" t="s">
        <v>2358</v>
      </c>
      <c r="C689" s="2"/>
      <c r="D689" s="3" t="s">
        <v>3207</v>
      </c>
      <c r="E689" s="2"/>
      <c r="F689" s="2"/>
      <c r="G689" s="2" t="s">
        <v>170</v>
      </c>
      <c r="H689" s="3"/>
      <c r="I689" s="5">
        <v>67500000</v>
      </c>
      <c r="J689" s="5">
        <f>I689*2.772</f>
        <v>187110000</v>
      </c>
      <c r="K689" s="2" t="s">
        <v>1741</v>
      </c>
      <c r="L689" s="2" t="s">
        <v>141</v>
      </c>
      <c r="M689" s="2" t="s">
        <v>522</v>
      </c>
      <c r="N689" s="2" t="s">
        <v>2167</v>
      </c>
      <c r="O689" s="2" t="s">
        <v>2358</v>
      </c>
      <c r="P689" s="2"/>
    </row>
    <row r="690" spans="1:16" ht="45">
      <c r="A690" s="2">
        <v>11104</v>
      </c>
      <c r="B690" s="2" t="s">
        <v>2358</v>
      </c>
      <c r="C690" s="2"/>
      <c r="D690" s="3" t="s">
        <v>3209</v>
      </c>
      <c r="E690" s="2" t="s">
        <v>170</v>
      </c>
      <c r="F690" s="2" t="s">
        <v>170</v>
      </c>
      <c r="G690" s="2" t="s">
        <v>170</v>
      </c>
      <c r="H690" s="3" t="s">
        <v>3208</v>
      </c>
      <c r="I690" s="5">
        <v>40500000</v>
      </c>
      <c r="J690" s="5">
        <f>I690*2.772</f>
        <v>112265999.99999999</v>
      </c>
      <c r="K690" s="2" t="s">
        <v>1741</v>
      </c>
      <c r="L690" s="2" t="s">
        <v>141</v>
      </c>
      <c r="M690" s="2" t="s">
        <v>522</v>
      </c>
      <c r="N690" s="2" t="s">
        <v>2167</v>
      </c>
      <c r="O690" s="2" t="s">
        <v>2358</v>
      </c>
      <c r="P690" s="2"/>
    </row>
    <row r="691" spans="1:16" ht="33.75">
      <c r="A691" s="2">
        <v>11107</v>
      </c>
      <c r="B691" s="2" t="s">
        <v>1592</v>
      </c>
      <c r="C691" s="2"/>
      <c r="D691" s="3" t="s">
        <v>1593</v>
      </c>
      <c r="E691" s="2"/>
      <c r="F691" s="2"/>
      <c r="G691" s="2" t="s">
        <v>190</v>
      </c>
      <c r="H691" s="3" t="s">
        <v>3667</v>
      </c>
      <c r="I691" s="5">
        <v>3000000</v>
      </c>
      <c r="J691" s="5">
        <f>I691*1.125</f>
        <v>3375000</v>
      </c>
      <c r="K691" s="2" t="s">
        <v>12</v>
      </c>
      <c r="L691" s="2" t="s">
        <v>141</v>
      </c>
      <c r="M691" s="2" t="s">
        <v>3481</v>
      </c>
      <c r="N691" s="2" t="s">
        <v>415</v>
      </c>
      <c r="O691" s="2" t="s">
        <v>1592</v>
      </c>
      <c r="P691" s="2"/>
    </row>
    <row r="692" spans="1:16" ht="33.75">
      <c r="A692" s="2">
        <v>11108</v>
      </c>
      <c r="B692" s="2" t="s">
        <v>1592</v>
      </c>
      <c r="C692" s="2"/>
      <c r="D692" s="3" t="s">
        <v>1595</v>
      </c>
      <c r="E692" s="2"/>
      <c r="F692" s="2"/>
      <c r="G692" s="2" t="s">
        <v>190</v>
      </c>
      <c r="H692" s="3" t="s">
        <v>3667</v>
      </c>
      <c r="I692" s="5">
        <v>1000000</v>
      </c>
      <c r="J692" s="5">
        <f>I692*1.125</f>
        <v>1125000</v>
      </c>
      <c r="K692" s="2" t="s">
        <v>12</v>
      </c>
      <c r="L692" s="2" t="s">
        <v>141</v>
      </c>
      <c r="M692" s="2" t="s">
        <v>3476</v>
      </c>
      <c r="N692" s="2" t="s">
        <v>415</v>
      </c>
      <c r="O692" s="2" t="s">
        <v>1592</v>
      </c>
      <c r="P692" s="2"/>
    </row>
    <row r="693" spans="1:16" ht="22.5">
      <c r="A693" s="2">
        <v>11109</v>
      </c>
      <c r="B693" s="2" t="s">
        <v>1592</v>
      </c>
      <c r="C693" s="2"/>
      <c r="D693" s="3" t="s">
        <v>1596</v>
      </c>
      <c r="E693" s="2"/>
      <c r="F693" s="2"/>
      <c r="G693" s="2" t="s">
        <v>170</v>
      </c>
      <c r="H693" s="3" t="s">
        <v>3668</v>
      </c>
      <c r="I693" s="5">
        <v>4000000</v>
      </c>
      <c r="J693" s="5">
        <f>I693*1.125</f>
        <v>4500000</v>
      </c>
      <c r="K693" s="2" t="s">
        <v>12</v>
      </c>
      <c r="L693" s="2" t="s">
        <v>141</v>
      </c>
      <c r="M693" s="2" t="s">
        <v>190</v>
      </c>
      <c r="N693" s="2" t="s">
        <v>415</v>
      </c>
      <c r="O693" s="2" t="s">
        <v>1592</v>
      </c>
      <c r="P693" s="2"/>
    </row>
    <row r="694" spans="1:16" ht="22.5">
      <c r="A694" s="2">
        <v>11110</v>
      </c>
      <c r="B694" s="2" t="s">
        <v>1592</v>
      </c>
      <c r="C694" s="2"/>
      <c r="D694" s="3" t="s">
        <v>1597</v>
      </c>
      <c r="E694" s="2"/>
      <c r="F694" s="2"/>
      <c r="G694" s="2" t="s">
        <v>170</v>
      </c>
      <c r="H694" s="3" t="s">
        <v>3669</v>
      </c>
      <c r="I694" s="5">
        <v>4500000</v>
      </c>
      <c r="J694" s="5">
        <f>I694*1.48</f>
        <v>6660000</v>
      </c>
      <c r="K694" s="2" t="s">
        <v>676</v>
      </c>
      <c r="L694" s="2"/>
      <c r="M694" s="2" t="s">
        <v>3510</v>
      </c>
      <c r="N694" s="2" t="s">
        <v>415</v>
      </c>
      <c r="O694" s="2" t="s">
        <v>1592</v>
      </c>
      <c r="P694" s="2"/>
    </row>
    <row r="695" spans="1:16" ht="22.5">
      <c r="A695" s="2">
        <v>11112</v>
      </c>
      <c r="B695" s="2" t="s">
        <v>1592</v>
      </c>
      <c r="C695" s="2"/>
      <c r="D695" s="3" t="s">
        <v>1598</v>
      </c>
      <c r="E695" s="2"/>
      <c r="F695" s="2"/>
      <c r="G695" s="2" t="s">
        <v>170</v>
      </c>
      <c r="H695" s="3" t="s">
        <v>3670</v>
      </c>
      <c r="I695" s="5">
        <v>3000000</v>
      </c>
      <c r="J695" s="5">
        <f>I695*1.48</f>
        <v>4440000</v>
      </c>
      <c r="K695" s="2" t="s">
        <v>676</v>
      </c>
      <c r="L695" s="2"/>
      <c r="M695" s="2" t="s">
        <v>3510</v>
      </c>
      <c r="N695" s="2" t="s">
        <v>415</v>
      </c>
      <c r="O695" s="2" t="s">
        <v>1592</v>
      </c>
      <c r="P695" s="2"/>
    </row>
    <row r="696" spans="1:16" ht="22.5">
      <c r="A696" s="2">
        <v>11113</v>
      </c>
      <c r="B696" s="2" t="s">
        <v>1592</v>
      </c>
      <c r="C696" s="2"/>
      <c r="D696" s="3" t="s">
        <v>1599</v>
      </c>
      <c r="E696" s="2"/>
      <c r="F696" s="2"/>
      <c r="G696" s="2" t="s">
        <v>170</v>
      </c>
      <c r="H696" s="3" t="s">
        <v>3671</v>
      </c>
      <c r="I696" s="5">
        <v>1190000</v>
      </c>
      <c r="J696" s="5">
        <f>I696*1.48</f>
        <v>1761200</v>
      </c>
      <c r="K696" s="2" t="s">
        <v>676</v>
      </c>
      <c r="L696" s="2"/>
      <c r="M696" s="2" t="s">
        <v>3493</v>
      </c>
      <c r="N696" s="2" t="s">
        <v>2460</v>
      </c>
      <c r="O696" s="2" t="s">
        <v>1592</v>
      </c>
      <c r="P696" s="2"/>
    </row>
    <row r="697" spans="1:16" ht="22.5">
      <c r="A697" s="2">
        <v>11116</v>
      </c>
      <c r="B697" s="2" t="s">
        <v>1424</v>
      </c>
      <c r="C697" s="2"/>
      <c r="D697" s="3" t="s">
        <v>2718</v>
      </c>
      <c r="E697" s="2" t="s">
        <v>2719</v>
      </c>
      <c r="F697" s="2" t="s">
        <v>2720</v>
      </c>
      <c r="G697" s="2" t="s">
        <v>3486</v>
      </c>
      <c r="H697" s="3" t="s">
        <v>2721</v>
      </c>
      <c r="I697" s="5">
        <v>1795000</v>
      </c>
      <c r="J697" s="5">
        <f>I697*1.125</f>
        <v>2019375</v>
      </c>
      <c r="K697" s="2" t="s">
        <v>12</v>
      </c>
      <c r="L697" s="2" t="s">
        <v>141</v>
      </c>
      <c r="M697" s="2" t="s">
        <v>3505</v>
      </c>
      <c r="N697" s="2" t="s">
        <v>2458</v>
      </c>
      <c r="O697" s="2" t="s">
        <v>3093</v>
      </c>
      <c r="P697" s="2"/>
    </row>
    <row r="698" spans="1:16" ht="33.75">
      <c r="A698" s="2">
        <v>11117</v>
      </c>
      <c r="B698" s="2" t="s">
        <v>1424</v>
      </c>
      <c r="C698" s="2"/>
      <c r="D698" s="3" t="s">
        <v>2722</v>
      </c>
      <c r="E698" s="2" t="s">
        <v>2723</v>
      </c>
      <c r="F698" s="2"/>
      <c r="G698" s="2" t="s">
        <v>3486</v>
      </c>
      <c r="H698" s="3" t="s">
        <v>2724</v>
      </c>
      <c r="I698" s="5">
        <v>23113022</v>
      </c>
      <c r="J698" s="5">
        <f>I698*2.772</f>
        <v>64069296.984</v>
      </c>
      <c r="K698" s="2" t="s">
        <v>154</v>
      </c>
      <c r="L698" s="2"/>
      <c r="M698" s="2" t="s">
        <v>3491</v>
      </c>
      <c r="N698" s="2" t="s">
        <v>2459</v>
      </c>
      <c r="O698" s="2" t="s">
        <v>3093</v>
      </c>
      <c r="P698" s="2"/>
    </row>
    <row r="699" spans="1:16" ht="15">
      <c r="A699" s="2">
        <v>11121</v>
      </c>
      <c r="B699" s="2" t="s">
        <v>138</v>
      </c>
      <c r="C699" s="2" t="s">
        <v>138</v>
      </c>
      <c r="D699" s="3" t="s">
        <v>1640</v>
      </c>
      <c r="E699" s="2" t="s">
        <v>1625</v>
      </c>
      <c r="F699" s="2" t="s">
        <v>1641</v>
      </c>
      <c r="G699" s="2" t="s">
        <v>1613</v>
      </c>
      <c r="H699" s="3" t="s">
        <v>1642</v>
      </c>
      <c r="I699" s="5">
        <v>50000000</v>
      </c>
      <c r="J699" s="5">
        <f>I699*1.125</f>
        <v>56250000</v>
      </c>
      <c r="K699" s="2" t="s">
        <v>12</v>
      </c>
      <c r="L699" s="2" t="s">
        <v>141</v>
      </c>
      <c r="M699" s="2" t="s">
        <v>3474</v>
      </c>
      <c r="N699" s="2" t="s">
        <v>421</v>
      </c>
      <c r="O699" s="2" t="s">
        <v>138</v>
      </c>
      <c r="P699" s="2" t="s">
        <v>141</v>
      </c>
    </row>
    <row r="700" spans="1:16" ht="22.5">
      <c r="A700" s="2">
        <v>11123</v>
      </c>
      <c r="B700" s="2" t="s">
        <v>138</v>
      </c>
      <c r="C700" s="2" t="s">
        <v>138</v>
      </c>
      <c r="D700" s="3" t="s">
        <v>1643</v>
      </c>
      <c r="E700" s="2" t="s">
        <v>1644</v>
      </c>
      <c r="F700" s="2" t="s">
        <v>170</v>
      </c>
      <c r="G700" s="2" t="s">
        <v>1613</v>
      </c>
      <c r="H700" s="3" t="s">
        <v>1645</v>
      </c>
      <c r="I700" s="5">
        <v>15000000</v>
      </c>
      <c r="J700" s="5">
        <f>I700*1.125</f>
        <v>16875000</v>
      </c>
      <c r="K700" s="2" t="s">
        <v>12</v>
      </c>
      <c r="L700" s="2" t="s">
        <v>141</v>
      </c>
      <c r="M700" s="2" t="s">
        <v>3481</v>
      </c>
      <c r="N700" s="2" t="s">
        <v>421</v>
      </c>
      <c r="O700" s="2" t="s">
        <v>138</v>
      </c>
      <c r="P700" s="2"/>
    </row>
    <row r="701" spans="1:16" ht="45">
      <c r="A701" s="2">
        <v>11127</v>
      </c>
      <c r="B701" s="2" t="s">
        <v>1424</v>
      </c>
      <c r="C701" s="2" t="s">
        <v>1424</v>
      </c>
      <c r="D701" s="3" t="s">
        <v>2619</v>
      </c>
      <c r="E701" s="2" t="s">
        <v>170</v>
      </c>
      <c r="F701" s="2" t="s">
        <v>170</v>
      </c>
      <c r="G701" s="2" t="s">
        <v>170</v>
      </c>
      <c r="H701" s="3" t="s">
        <v>2620</v>
      </c>
      <c r="I701" s="5">
        <v>499600</v>
      </c>
      <c r="J701" s="5">
        <f>I701*1.125</f>
        <v>562050</v>
      </c>
      <c r="K701" s="2" t="s">
        <v>12</v>
      </c>
      <c r="L701" s="2" t="s">
        <v>141</v>
      </c>
      <c r="M701" s="2" t="s">
        <v>3484</v>
      </c>
      <c r="N701" s="2" t="s">
        <v>2458</v>
      </c>
      <c r="O701" s="2" t="s">
        <v>3093</v>
      </c>
      <c r="P701" s="2"/>
    </row>
    <row r="702" spans="1:16" ht="22.5">
      <c r="A702" s="2">
        <v>11128</v>
      </c>
      <c r="B702" s="2" t="s">
        <v>1437</v>
      </c>
      <c r="C702" s="2" t="s">
        <v>1437</v>
      </c>
      <c r="D702" s="3" t="s">
        <v>1583</v>
      </c>
      <c r="E702" s="2"/>
      <c r="F702" s="2"/>
      <c r="G702" s="2" t="s">
        <v>3477</v>
      </c>
      <c r="H702" s="3" t="s">
        <v>3672</v>
      </c>
      <c r="I702" s="5">
        <v>19300000</v>
      </c>
      <c r="J702" s="5">
        <f>I702*1.48</f>
        <v>28564000</v>
      </c>
      <c r="K702" s="2" t="s">
        <v>30</v>
      </c>
      <c r="L702" s="2" t="s">
        <v>141</v>
      </c>
      <c r="M702" s="2" t="s">
        <v>3481</v>
      </c>
      <c r="N702" s="2" t="s">
        <v>2459</v>
      </c>
      <c r="O702" s="2" t="s">
        <v>1591</v>
      </c>
      <c r="P702" s="2" t="s">
        <v>141</v>
      </c>
    </row>
    <row r="703" spans="1:16" ht="22.5">
      <c r="A703" s="2">
        <v>11129</v>
      </c>
      <c r="B703" s="2" t="s">
        <v>1437</v>
      </c>
      <c r="C703" s="2" t="s">
        <v>1437</v>
      </c>
      <c r="D703" s="3" t="s">
        <v>1584</v>
      </c>
      <c r="E703" s="2"/>
      <c r="F703" s="2"/>
      <c r="G703" s="2" t="s">
        <v>3477</v>
      </c>
      <c r="H703" s="3" t="s">
        <v>1585</v>
      </c>
      <c r="I703" s="5">
        <v>16600000</v>
      </c>
      <c r="J703" s="5">
        <f>I703*1.48</f>
        <v>24568000</v>
      </c>
      <c r="K703" s="2" t="s">
        <v>30</v>
      </c>
      <c r="L703" s="2"/>
      <c r="M703" s="2" t="s">
        <v>3481</v>
      </c>
      <c r="N703" s="2" t="s">
        <v>2459</v>
      </c>
      <c r="O703" s="2" t="s">
        <v>1591</v>
      </c>
      <c r="P703" s="2" t="s">
        <v>141</v>
      </c>
    </row>
    <row r="704" spans="1:16" ht="45">
      <c r="A704" s="2">
        <v>11131</v>
      </c>
      <c r="B704" s="2" t="s">
        <v>1424</v>
      </c>
      <c r="C704" s="2"/>
      <c r="D704" s="3" t="s">
        <v>2801</v>
      </c>
      <c r="E704" s="2" t="s">
        <v>2802</v>
      </c>
      <c r="F704" s="2" t="s">
        <v>2803</v>
      </c>
      <c r="G704" s="2" t="s">
        <v>3480</v>
      </c>
      <c r="H704" s="3" t="s">
        <v>2804</v>
      </c>
      <c r="I704" s="5">
        <v>1350000</v>
      </c>
      <c r="J704" s="5">
        <f>I704*1.48</f>
        <v>1998000</v>
      </c>
      <c r="K704" s="2" t="s">
        <v>30</v>
      </c>
      <c r="L704" s="2" t="s">
        <v>141</v>
      </c>
      <c r="M704" s="2" t="s">
        <v>3502</v>
      </c>
      <c r="N704" s="2" t="s">
        <v>2458</v>
      </c>
      <c r="O704" s="2" t="s">
        <v>3093</v>
      </c>
      <c r="P704" s="2"/>
    </row>
    <row r="705" spans="1:16" ht="22.5">
      <c r="A705" s="2">
        <v>11132</v>
      </c>
      <c r="B705" s="2" t="s">
        <v>1817</v>
      </c>
      <c r="C705" s="2" t="s">
        <v>1817</v>
      </c>
      <c r="D705" s="3" t="s">
        <v>1911</v>
      </c>
      <c r="E705" s="2" t="s">
        <v>1912</v>
      </c>
      <c r="F705" s="2"/>
      <c r="G705" s="2" t="s">
        <v>3559</v>
      </c>
      <c r="H705" s="3" t="s">
        <v>1913</v>
      </c>
      <c r="I705" s="5">
        <v>5000000</v>
      </c>
      <c r="J705" s="5">
        <f>I705*1.48</f>
        <v>7400000</v>
      </c>
      <c r="K705" s="2" t="s">
        <v>676</v>
      </c>
      <c r="L705" s="2" t="s">
        <v>141</v>
      </c>
      <c r="M705" s="2" t="s">
        <v>3500</v>
      </c>
      <c r="N705" s="2" t="s">
        <v>2458</v>
      </c>
      <c r="O705" s="2" t="s">
        <v>1817</v>
      </c>
      <c r="P705" s="2"/>
    </row>
    <row r="706" spans="1:16" ht="45">
      <c r="A706" s="2">
        <v>11133</v>
      </c>
      <c r="B706" s="2" t="s">
        <v>1424</v>
      </c>
      <c r="C706" s="2"/>
      <c r="D706" s="3" t="s">
        <v>3219</v>
      </c>
      <c r="E706" s="2"/>
      <c r="F706" s="2"/>
      <c r="G706" s="2"/>
      <c r="H706" s="3" t="s">
        <v>2763</v>
      </c>
      <c r="I706" s="5">
        <v>1000000</v>
      </c>
      <c r="J706" s="5">
        <f>I706*1.48</f>
        <v>1480000</v>
      </c>
      <c r="K706" s="2" t="s">
        <v>30</v>
      </c>
      <c r="L706" s="2" t="s">
        <v>141</v>
      </c>
      <c r="M706" s="2" t="s">
        <v>3505</v>
      </c>
      <c r="N706" s="2" t="s">
        <v>2458</v>
      </c>
      <c r="O706" s="2" t="s">
        <v>3093</v>
      </c>
      <c r="P706" s="2"/>
    </row>
    <row r="707" spans="1:16" ht="33.75">
      <c r="A707" s="2">
        <v>11134</v>
      </c>
      <c r="B707" s="2" t="s">
        <v>540</v>
      </c>
      <c r="C707" s="2" t="s">
        <v>540</v>
      </c>
      <c r="D707" s="3" t="s">
        <v>545</v>
      </c>
      <c r="E707" s="2" t="s">
        <v>553</v>
      </c>
      <c r="F707" s="2" t="s">
        <v>554</v>
      </c>
      <c r="G707" s="2" t="s">
        <v>3496</v>
      </c>
      <c r="H707" s="3" t="s">
        <v>555</v>
      </c>
      <c r="I707" s="5">
        <v>2675000</v>
      </c>
      <c r="J707" s="5">
        <f>I707*1.125</f>
        <v>3009375</v>
      </c>
      <c r="K707" s="2" t="s">
        <v>12</v>
      </c>
      <c r="L707" s="2" t="s">
        <v>141</v>
      </c>
      <c r="M707" s="2" t="s">
        <v>3476</v>
      </c>
      <c r="N707" s="2" t="s">
        <v>2458</v>
      </c>
      <c r="O707" s="2" t="s">
        <v>694</v>
      </c>
      <c r="P707" s="2" t="s">
        <v>141</v>
      </c>
    </row>
    <row r="708" spans="1:16" ht="56.25">
      <c r="A708" s="2">
        <v>11135</v>
      </c>
      <c r="B708" s="2" t="s">
        <v>2102</v>
      </c>
      <c r="C708" s="2" t="s">
        <v>2102</v>
      </c>
      <c r="D708" s="3" t="s">
        <v>2112</v>
      </c>
      <c r="E708" s="2" t="s">
        <v>2113</v>
      </c>
      <c r="F708" s="2" t="s">
        <v>2114</v>
      </c>
      <c r="G708" s="2" t="s">
        <v>3477</v>
      </c>
      <c r="H708" s="3" t="s">
        <v>2115</v>
      </c>
      <c r="I708" s="5">
        <v>22270000</v>
      </c>
      <c r="J708" s="5">
        <f>I708*1.48</f>
        <v>32959600</v>
      </c>
      <c r="K708" s="2" t="s">
        <v>30</v>
      </c>
      <c r="L708" s="2" t="s">
        <v>141</v>
      </c>
      <c r="M708" s="2" t="s">
        <v>3568</v>
      </c>
      <c r="N708" s="2" t="s">
        <v>2459</v>
      </c>
      <c r="O708" s="2" t="s">
        <v>1817</v>
      </c>
      <c r="P708" s="2"/>
    </row>
    <row r="709" spans="1:16" ht="33.75">
      <c r="A709" s="2">
        <v>11136</v>
      </c>
      <c r="B709" s="2" t="s">
        <v>189</v>
      </c>
      <c r="C709" s="2" t="s">
        <v>138</v>
      </c>
      <c r="D709" s="3" t="s">
        <v>327</v>
      </c>
      <c r="E709" s="2" t="s">
        <v>170</v>
      </c>
      <c r="F709" s="2" t="s">
        <v>170</v>
      </c>
      <c r="G709" s="2" t="s">
        <v>3508</v>
      </c>
      <c r="H709" s="3" t="s">
        <v>328</v>
      </c>
      <c r="I709" s="5">
        <v>3800000</v>
      </c>
      <c r="J709" s="5">
        <f>I709*1.48</f>
        <v>5624000</v>
      </c>
      <c r="K709" s="2" t="s">
        <v>30</v>
      </c>
      <c r="L709" s="2" t="s">
        <v>141</v>
      </c>
      <c r="M709" s="2" t="s">
        <v>3474</v>
      </c>
      <c r="N709" s="2" t="s">
        <v>2459</v>
      </c>
      <c r="O709" s="2" t="s">
        <v>694</v>
      </c>
      <c r="P709" s="2"/>
    </row>
    <row r="710" spans="1:16" ht="22.5">
      <c r="A710" s="2">
        <v>11137</v>
      </c>
      <c r="B710" s="2" t="s">
        <v>189</v>
      </c>
      <c r="C710" s="2" t="s">
        <v>329</v>
      </c>
      <c r="D710" s="3" t="s">
        <v>330</v>
      </c>
      <c r="E710" s="2" t="s">
        <v>170</v>
      </c>
      <c r="F710" s="2" t="s">
        <v>170</v>
      </c>
      <c r="G710" s="2" t="s">
        <v>3508</v>
      </c>
      <c r="H710" s="3" t="s">
        <v>3673</v>
      </c>
      <c r="I710" s="5">
        <v>1800000</v>
      </c>
      <c r="J710" s="5">
        <f>I710*1.125</f>
        <v>2025000</v>
      </c>
      <c r="K710" s="2" t="s">
        <v>12</v>
      </c>
      <c r="L710" s="2" t="s">
        <v>141</v>
      </c>
      <c r="M710" s="2" t="s">
        <v>3474</v>
      </c>
      <c r="N710" s="2" t="s">
        <v>2459</v>
      </c>
      <c r="O710" s="2" t="s">
        <v>694</v>
      </c>
      <c r="P710" s="2"/>
    </row>
    <row r="711" spans="1:16" ht="33.75">
      <c r="A711" s="2">
        <v>11138</v>
      </c>
      <c r="B711" s="2" t="s">
        <v>189</v>
      </c>
      <c r="C711" s="2" t="s">
        <v>189</v>
      </c>
      <c r="D711" s="3" t="s">
        <v>331</v>
      </c>
      <c r="E711" s="2" t="s">
        <v>51</v>
      </c>
      <c r="F711" s="2" t="s">
        <v>332</v>
      </c>
      <c r="G711" s="2" t="s">
        <v>3486</v>
      </c>
      <c r="H711" s="3" t="s">
        <v>333</v>
      </c>
      <c r="I711" s="5">
        <v>1200000</v>
      </c>
      <c r="J711" s="5">
        <f>I711*1.48</f>
        <v>1776000</v>
      </c>
      <c r="K711" s="2" t="s">
        <v>30</v>
      </c>
      <c r="L711" s="2" t="s">
        <v>141</v>
      </c>
      <c r="M711" s="2" t="s">
        <v>3543</v>
      </c>
      <c r="N711" s="2" t="s">
        <v>2458</v>
      </c>
      <c r="O711" s="2" t="s">
        <v>694</v>
      </c>
      <c r="P711" s="2"/>
    </row>
    <row r="712" spans="1:16" ht="22.5">
      <c r="A712" s="2">
        <v>11140</v>
      </c>
      <c r="B712" s="2" t="s">
        <v>189</v>
      </c>
      <c r="C712" s="2" t="s">
        <v>92</v>
      </c>
      <c r="D712" s="3" t="s">
        <v>334</v>
      </c>
      <c r="E712" s="2" t="s">
        <v>335</v>
      </c>
      <c r="F712" s="2" t="s">
        <v>336</v>
      </c>
      <c r="G712" s="2" t="s">
        <v>3475</v>
      </c>
      <c r="H712" s="3" t="s">
        <v>337</v>
      </c>
      <c r="I712" s="5">
        <v>9000000</v>
      </c>
      <c r="J712" s="5">
        <f>I712*2.026</f>
        <v>18234000</v>
      </c>
      <c r="K712" s="2" t="s">
        <v>42</v>
      </c>
      <c r="L712" s="2" t="s">
        <v>141</v>
      </c>
      <c r="M712" s="2" t="s">
        <v>3500</v>
      </c>
      <c r="N712" s="2" t="s">
        <v>2459</v>
      </c>
      <c r="O712" s="2" t="s">
        <v>694</v>
      </c>
      <c r="P712" s="2" t="s">
        <v>141</v>
      </c>
    </row>
    <row r="713" spans="1:16" ht="22.5">
      <c r="A713" s="2">
        <v>11141</v>
      </c>
      <c r="B713" s="2" t="s">
        <v>189</v>
      </c>
      <c r="C713" s="2" t="s">
        <v>189</v>
      </c>
      <c r="D713" s="3" t="s">
        <v>338</v>
      </c>
      <c r="E713" s="2" t="s">
        <v>339</v>
      </c>
      <c r="F713" s="2" t="s">
        <v>340</v>
      </c>
      <c r="G713" s="2" t="s">
        <v>3486</v>
      </c>
      <c r="H713" s="3" t="s">
        <v>341</v>
      </c>
      <c r="I713" s="5">
        <v>3000000</v>
      </c>
      <c r="J713" s="5">
        <f>I713*2.026</f>
        <v>6077999.999999999</v>
      </c>
      <c r="K713" s="2" t="s">
        <v>42</v>
      </c>
      <c r="L713" s="2" t="s">
        <v>141</v>
      </c>
      <c r="M713" s="2" t="s">
        <v>3495</v>
      </c>
      <c r="N713" s="2" t="s">
        <v>2459</v>
      </c>
      <c r="O713" s="2" t="s">
        <v>694</v>
      </c>
      <c r="P713" s="2" t="s">
        <v>141</v>
      </c>
    </row>
    <row r="714" spans="1:16" ht="22.5">
      <c r="A714" s="2">
        <v>11142</v>
      </c>
      <c r="B714" s="2" t="s">
        <v>189</v>
      </c>
      <c r="C714" s="2" t="s">
        <v>189</v>
      </c>
      <c r="D714" s="3" t="s">
        <v>342</v>
      </c>
      <c r="E714" s="2" t="s">
        <v>293</v>
      </c>
      <c r="F714" s="2" t="s">
        <v>338</v>
      </c>
      <c r="G714" s="2" t="s">
        <v>3494</v>
      </c>
      <c r="H714" s="3" t="s">
        <v>343</v>
      </c>
      <c r="I714" s="5">
        <v>1000000</v>
      </c>
      <c r="J714" s="5">
        <f>I714*1.125</f>
        <v>1125000</v>
      </c>
      <c r="K714" s="2" t="s">
        <v>12</v>
      </c>
      <c r="L714" s="2" t="s">
        <v>141</v>
      </c>
      <c r="M714" s="2" t="s">
        <v>3495</v>
      </c>
      <c r="N714" s="2" t="s">
        <v>2458</v>
      </c>
      <c r="O714" s="2" t="s">
        <v>694</v>
      </c>
      <c r="P714" s="2"/>
    </row>
    <row r="715" spans="1:16" ht="22.5">
      <c r="A715" s="2">
        <v>11145</v>
      </c>
      <c r="B715" s="2" t="s">
        <v>189</v>
      </c>
      <c r="C715" s="2" t="s">
        <v>189</v>
      </c>
      <c r="D715" s="3" t="s">
        <v>344</v>
      </c>
      <c r="E715" s="2" t="s">
        <v>345</v>
      </c>
      <c r="F715" s="2" t="s">
        <v>346</v>
      </c>
      <c r="G715" s="2" t="s">
        <v>3486</v>
      </c>
      <c r="H715" s="3" t="s">
        <v>347</v>
      </c>
      <c r="I715" s="5">
        <v>1500000</v>
      </c>
      <c r="J715" s="5">
        <f>I715*2.772</f>
        <v>4157999.9999999995</v>
      </c>
      <c r="K715" s="2" t="s">
        <v>154</v>
      </c>
      <c r="L715" s="2" t="s">
        <v>141</v>
      </c>
      <c r="M715" s="2" t="s">
        <v>3500</v>
      </c>
      <c r="N715" s="2" t="s">
        <v>2459</v>
      </c>
      <c r="O715" s="2" t="s">
        <v>694</v>
      </c>
      <c r="P715" s="2"/>
    </row>
    <row r="716" spans="1:16" ht="22.5">
      <c r="A716" s="2">
        <v>11147</v>
      </c>
      <c r="B716" s="2" t="s">
        <v>189</v>
      </c>
      <c r="C716" s="2" t="s">
        <v>189</v>
      </c>
      <c r="D716" s="3" t="s">
        <v>348</v>
      </c>
      <c r="E716" s="2" t="s">
        <v>349</v>
      </c>
      <c r="F716" s="2" t="s">
        <v>350</v>
      </c>
      <c r="G716" s="2" t="s">
        <v>3486</v>
      </c>
      <c r="H716" s="3" t="s">
        <v>351</v>
      </c>
      <c r="I716" s="5">
        <v>4000000</v>
      </c>
      <c r="J716" s="5">
        <f>I716*2.026</f>
        <v>8103999.999999999</v>
      </c>
      <c r="K716" s="2" t="s">
        <v>42</v>
      </c>
      <c r="L716" s="2" t="s">
        <v>141</v>
      </c>
      <c r="M716" s="2" t="s">
        <v>3500</v>
      </c>
      <c r="N716" s="2" t="s">
        <v>2459</v>
      </c>
      <c r="O716" s="2" t="s">
        <v>694</v>
      </c>
      <c r="P716" s="2"/>
    </row>
    <row r="717" spans="1:16" ht="22.5">
      <c r="A717" s="2">
        <v>11148</v>
      </c>
      <c r="B717" s="2" t="s">
        <v>189</v>
      </c>
      <c r="C717" s="2" t="s">
        <v>189</v>
      </c>
      <c r="D717" s="3" t="s">
        <v>352</v>
      </c>
      <c r="E717" s="2" t="s">
        <v>353</v>
      </c>
      <c r="F717" s="2" t="s">
        <v>354</v>
      </c>
      <c r="G717" s="2" t="s">
        <v>3486</v>
      </c>
      <c r="H717" s="3" t="s">
        <v>3425</v>
      </c>
      <c r="I717" s="5">
        <v>1700000</v>
      </c>
      <c r="J717" s="5">
        <f>I717*2.026</f>
        <v>3444199.9999999995</v>
      </c>
      <c r="K717" s="2" t="s">
        <v>42</v>
      </c>
      <c r="L717" s="2" t="s">
        <v>141</v>
      </c>
      <c r="M717" s="2" t="s">
        <v>3500</v>
      </c>
      <c r="N717" s="2" t="s">
        <v>2459</v>
      </c>
      <c r="O717" s="2" t="s">
        <v>694</v>
      </c>
      <c r="P717" s="2"/>
    </row>
    <row r="718" spans="1:16" ht="22.5">
      <c r="A718" s="2">
        <v>11149</v>
      </c>
      <c r="B718" s="2" t="s">
        <v>189</v>
      </c>
      <c r="C718" s="2" t="s">
        <v>92</v>
      </c>
      <c r="D718" s="3" t="s">
        <v>355</v>
      </c>
      <c r="E718" s="2" t="s">
        <v>348</v>
      </c>
      <c r="F718" s="2" t="s">
        <v>354</v>
      </c>
      <c r="G718" s="2" t="s">
        <v>3475</v>
      </c>
      <c r="H718" s="3" t="s">
        <v>356</v>
      </c>
      <c r="I718" s="5">
        <v>4000000</v>
      </c>
      <c r="J718" s="5">
        <f>I718*2.772</f>
        <v>11088000</v>
      </c>
      <c r="K718" s="2" t="s">
        <v>154</v>
      </c>
      <c r="L718" s="2" t="s">
        <v>141</v>
      </c>
      <c r="M718" s="2" t="s">
        <v>3500</v>
      </c>
      <c r="N718" s="2" t="s">
        <v>2459</v>
      </c>
      <c r="O718" s="2" t="s">
        <v>694</v>
      </c>
      <c r="P718" s="2"/>
    </row>
    <row r="719" spans="1:16" ht="22.5">
      <c r="A719" s="2">
        <v>11150</v>
      </c>
      <c r="B719" s="2" t="s">
        <v>189</v>
      </c>
      <c r="C719" s="2" t="s">
        <v>189</v>
      </c>
      <c r="D719" s="3" t="s">
        <v>357</v>
      </c>
      <c r="E719" s="2" t="s">
        <v>288</v>
      </c>
      <c r="F719" s="2" t="s">
        <v>358</v>
      </c>
      <c r="G719" s="2" t="s">
        <v>3486</v>
      </c>
      <c r="H719" s="3" t="s">
        <v>3414</v>
      </c>
      <c r="I719" s="5">
        <v>2500000</v>
      </c>
      <c r="J719" s="5">
        <f>I719*2.026</f>
        <v>5064999.999999999</v>
      </c>
      <c r="K719" s="2" t="s">
        <v>42</v>
      </c>
      <c r="L719" s="2" t="s">
        <v>141</v>
      </c>
      <c r="M719" s="2" t="s">
        <v>3500</v>
      </c>
      <c r="N719" s="2" t="s">
        <v>2459</v>
      </c>
      <c r="O719" s="2" t="s">
        <v>694</v>
      </c>
      <c r="P719" s="2"/>
    </row>
    <row r="720" spans="1:16" ht="22.5">
      <c r="A720" s="2">
        <v>11151</v>
      </c>
      <c r="B720" s="2" t="s">
        <v>189</v>
      </c>
      <c r="C720" s="2" t="s">
        <v>189</v>
      </c>
      <c r="D720" s="3" t="s">
        <v>359</v>
      </c>
      <c r="E720" s="2" t="s">
        <v>360</v>
      </c>
      <c r="F720" s="2" t="s">
        <v>340</v>
      </c>
      <c r="G720" s="2" t="s">
        <v>3486</v>
      </c>
      <c r="H720" s="3" t="s">
        <v>108</v>
      </c>
      <c r="I720" s="5">
        <v>3000000</v>
      </c>
      <c r="J720" s="5">
        <f>I720*2.772</f>
        <v>8315999.999999999</v>
      </c>
      <c r="K720" s="2" t="s">
        <v>154</v>
      </c>
      <c r="L720" s="2" t="s">
        <v>141</v>
      </c>
      <c r="M720" s="2" t="s">
        <v>3476</v>
      </c>
      <c r="N720" s="2" t="s">
        <v>2458</v>
      </c>
      <c r="O720" s="2" t="s">
        <v>694</v>
      </c>
      <c r="P720" s="2" t="s">
        <v>141</v>
      </c>
    </row>
    <row r="721" spans="1:16" ht="22.5">
      <c r="A721" s="2">
        <v>11152</v>
      </c>
      <c r="B721" s="2" t="s">
        <v>189</v>
      </c>
      <c r="C721" s="2" t="s">
        <v>189</v>
      </c>
      <c r="D721" s="3" t="s">
        <v>361</v>
      </c>
      <c r="E721" s="2" t="s">
        <v>360</v>
      </c>
      <c r="F721" s="2" t="s">
        <v>340</v>
      </c>
      <c r="G721" s="2" t="s">
        <v>3494</v>
      </c>
      <c r="H721" s="3" t="s">
        <v>362</v>
      </c>
      <c r="I721" s="5">
        <v>1000000</v>
      </c>
      <c r="J721" s="5">
        <f>I721*1.125</f>
        <v>1125000</v>
      </c>
      <c r="K721" s="2" t="s">
        <v>12</v>
      </c>
      <c r="L721" s="2" t="s">
        <v>141</v>
      </c>
      <c r="M721" s="2" t="s">
        <v>3476</v>
      </c>
      <c r="N721" s="2" t="s">
        <v>2458</v>
      </c>
      <c r="O721" s="2" t="s">
        <v>694</v>
      </c>
      <c r="P721" s="2"/>
    </row>
    <row r="722" spans="1:16" ht="22.5">
      <c r="A722" s="2">
        <v>11153</v>
      </c>
      <c r="B722" s="2" t="s">
        <v>189</v>
      </c>
      <c r="C722" s="2" t="s">
        <v>189</v>
      </c>
      <c r="D722" s="3" t="s">
        <v>363</v>
      </c>
      <c r="E722" s="2" t="s">
        <v>340</v>
      </c>
      <c r="F722" s="2" t="s">
        <v>364</v>
      </c>
      <c r="G722" s="2" t="s">
        <v>3486</v>
      </c>
      <c r="H722" s="3" t="s">
        <v>365</v>
      </c>
      <c r="I722" s="5">
        <v>2000000</v>
      </c>
      <c r="J722" s="5">
        <f>I722*1.125</f>
        <v>2250000</v>
      </c>
      <c r="K722" s="2" t="s">
        <v>12</v>
      </c>
      <c r="L722" s="2" t="s">
        <v>141</v>
      </c>
      <c r="M722" s="2" t="s">
        <v>3476</v>
      </c>
      <c r="N722" s="2" t="s">
        <v>2458</v>
      </c>
      <c r="O722" s="2" t="s">
        <v>694</v>
      </c>
      <c r="P722" s="2"/>
    </row>
    <row r="723" spans="1:16" ht="22.5">
      <c r="A723" s="2">
        <v>11155</v>
      </c>
      <c r="B723" s="2" t="s">
        <v>189</v>
      </c>
      <c r="C723" s="2" t="s">
        <v>189</v>
      </c>
      <c r="D723" s="3" t="s">
        <v>1051</v>
      </c>
      <c r="E723" s="2" t="s">
        <v>364</v>
      </c>
      <c r="F723" s="2" t="s">
        <v>1052</v>
      </c>
      <c r="G723" s="2" t="s">
        <v>3486</v>
      </c>
      <c r="H723" s="3" t="s">
        <v>1053</v>
      </c>
      <c r="I723" s="5">
        <v>1800000</v>
      </c>
      <c r="J723" s="5">
        <f>I723*2.772</f>
        <v>4989600</v>
      </c>
      <c r="K723" s="2" t="s">
        <v>170</v>
      </c>
      <c r="L723" s="2"/>
      <c r="M723" s="2" t="s">
        <v>3474</v>
      </c>
      <c r="N723" s="2" t="s">
        <v>2459</v>
      </c>
      <c r="O723" s="2" t="s">
        <v>694</v>
      </c>
      <c r="P723" s="2"/>
    </row>
    <row r="724" spans="1:16" ht="22.5">
      <c r="A724" s="2">
        <v>11156</v>
      </c>
      <c r="B724" s="2" t="s">
        <v>189</v>
      </c>
      <c r="C724" s="2" t="s">
        <v>189</v>
      </c>
      <c r="D724" s="3" t="s">
        <v>1051</v>
      </c>
      <c r="E724" s="2" t="s">
        <v>340</v>
      </c>
      <c r="F724" s="2" t="s">
        <v>364</v>
      </c>
      <c r="G724" s="2" t="s">
        <v>3486</v>
      </c>
      <c r="H724" s="3" t="s">
        <v>1053</v>
      </c>
      <c r="I724" s="5">
        <v>1500000</v>
      </c>
      <c r="J724" s="5">
        <f>I724*2.772</f>
        <v>4157999.9999999995</v>
      </c>
      <c r="K724" s="2" t="s">
        <v>170</v>
      </c>
      <c r="L724" s="2"/>
      <c r="M724" s="2" t="s">
        <v>3474</v>
      </c>
      <c r="N724" s="2" t="s">
        <v>2459</v>
      </c>
      <c r="O724" s="2" t="s">
        <v>694</v>
      </c>
      <c r="P724" s="2"/>
    </row>
    <row r="725" spans="1:16" ht="22.5">
      <c r="A725" s="2">
        <v>11157</v>
      </c>
      <c r="B725" s="2" t="s">
        <v>189</v>
      </c>
      <c r="C725" s="2" t="s">
        <v>189</v>
      </c>
      <c r="D725" s="3" t="s">
        <v>364</v>
      </c>
      <c r="E725" s="2" t="s">
        <v>160</v>
      </c>
      <c r="F725" s="2" t="s">
        <v>366</v>
      </c>
      <c r="G725" s="2" t="s">
        <v>3486</v>
      </c>
      <c r="H725" s="3" t="s">
        <v>365</v>
      </c>
      <c r="I725" s="5">
        <v>2000000</v>
      </c>
      <c r="J725" s="5">
        <f>I725*2.772</f>
        <v>5544000</v>
      </c>
      <c r="K725" s="2" t="s">
        <v>154</v>
      </c>
      <c r="L725" s="2" t="s">
        <v>141</v>
      </c>
      <c r="M725" s="2" t="s">
        <v>3499</v>
      </c>
      <c r="N725" s="2" t="s">
        <v>2458</v>
      </c>
      <c r="O725" s="2" t="s">
        <v>694</v>
      </c>
      <c r="P725" s="2"/>
    </row>
    <row r="726" spans="1:16" ht="22.5">
      <c r="A726" s="2">
        <v>11158</v>
      </c>
      <c r="B726" s="2" t="s">
        <v>189</v>
      </c>
      <c r="C726" s="2" t="s">
        <v>310</v>
      </c>
      <c r="D726" s="3" t="s">
        <v>367</v>
      </c>
      <c r="E726" s="2" t="s">
        <v>173</v>
      </c>
      <c r="F726" s="2" t="s">
        <v>368</v>
      </c>
      <c r="G726" s="2" t="s">
        <v>3486</v>
      </c>
      <c r="H726" s="3" t="s">
        <v>365</v>
      </c>
      <c r="I726" s="5">
        <v>3000000</v>
      </c>
      <c r="J726" s="5">
        <f>I726*2.026</f>
        <v>6077999.999999999</v>
      </c>
      <c r="K726" s="2" t="s">
        <v>42</v>
      </c>
      <c r="L726" s="2" t="s">
        <v>141</v>
      </c>
      <c r="M726" s="2" t="s">
        <v>3476</v>
      </c>
      <c r="N726" s="2" t="s">
        <v>2458</v>
      </c>
      <c r="O726" s="2" t="s">
        <v>694</v>
      </c>
      <c r="P726" s="2"/>
    </row>
    <row r="727" spans="1:16" ht="22.5">
      <c r="A727" s="2">
        <v>11159</v>
      </c>
      <c r="B727" s="2" t="s">
        <v>189</v>
      </c>
      <c r="C727" s="2" t="s">
        <v>189</v>
      </c>
      <c r="D727" s="3" t="s">
        <v>369</v>
      </c>
      <c r="E727" s="2" t="s">
        <v>260</v>
      </c>
      <c r="F727" s="2" t="s">
        <v>370</v>
      </c>
      <c r="G727" s="2" t="s">
        <v>3486</v>
      </c>
      <c r="H727" s="3" t="s">
        <v>365</v>
      </c>
      <c r="I727" s="5">
        <v>1000000</v>
      </c>
      <c r="J727" s="5">
        <f>I727*1.48</f>
        <v>1480000</v>
      </c>
      <c r="K727" s="2" t="s">
        <v>30</v>
      </c>
      <c r="L727" s="2" t="s">
        <v>141</v>
      </c>
      <c r="M727" s="2" t="s">
        <v>3474</v>
      </c>
      <c r="N727" s="2" t="s">
        <v>2458</v>
      </c>
      <c r="O727" s="2" t="s">
        <v>694</v>
      </c>
      <c r="P727" s="2"/>
    </row>
    <row r="728" spans="1:16" ht="22.5">
      <c r="A728" s="2">
        <v>11160</v>
      </c>
      <c r="B728" s="2" t="s">
        <v>189</v>
      </c>
      <c r="C728" s="2" t="s">
        <v>189</v>
      </c>
      <c r="D728" s="3" t="s">
        <v>371</v>
      </c>
      <c r="E728" s="2" t="s">
        <v>325</v>
      </c>
      <c r="F728" s="2" t="s">
        <v>3692</v>
      </c>
      <c r="G728" s="2" t="s">
        <v>3486</v>
      </c>
      <c r="H728" s="3" t="s">
        <v>372</v>
      </c>
      <c r="I728" s="5">
        <v>1000000</v>
      </c>
      <c r="J728" s="5">
        <f>I728*2.772</f>
        <v>2772000</v>
      </c>
      <c r="K728" s="2" t="s">
        <v>154</v>
      </c>
      <c r="L728" s="2" t="s">
        <v>141</v>
      </c>
      <c r="M728" s="2" t="s">
        <v>3474</v>
      </c>
      <c r="N728" s="2" t="s">
        <v>2458</v>
      </c>
      <c r="O728" s="2" t="s">
        <v>694</v>
      </c>
      <c r="P728" s="2"/>
    </row>
    <row r="729" spans="1:16" ht="22.5">
      <c r="A729" s="2">
        <v>11161</v>
      </c>
      <c r="B729" s="2" t="s">
        <v>189</v>
      </c>
      <c r="C729" s="2" t="s">
        <v>189</v>
      </c>
      <c r="D729" s="3" t="s">
        <v>373</v>
      </c>
      <c r="E729" s="2" t="s">
        <v>325</v>
      </c>
      <c r="F729" s="2" t="s">
        <v>262</v>
      </c>
      <c r="G729" s="2" t="s">
        <v>3486</v>
      </c>
      <c r="H729" s="3" t="s">
        <v>365</v>
      </c>
      <c r="I729" s="5">
        <v>2500000</v>
      </c>
      <c r="J729" s="5">
        <f>I729*2.772</f>
        <v>6929999.999999999</v>
      </c>
      <c r="K729" s="2" t="s">
        <v>154</v>
      </c>
      <c r="L729" s="2" t="s">
        <v>141</v>
      </c>
      <c r="M729" s="2" t="s">
        <v>3476</v>
      </c>
      <c r="N729" s="2" t="s">
        <v>2458</v>
      </c>
      <c r="O729" s="2" t="s">
        <v>694</v>
      </c>
      <c r="P729" s="2"/>
    </row>
    <row r="730" spans="1:16" ht="22.5">
      <c r="A730" s="2">
        <v>11162</v>
      </c>
      <c r="B730" s="2" t="s">
        <v>189</v>
      </c>
      <c r="C730" s="2" t="s">
        <v>189</v>
      </c>
      <c r="D730" s="3" t="s">
        <v>374</v>
      </c>
      <c r="E730" s="2" t="s">
        <v>375</v>
      </c>
      <c r="F730" s="2" t="s">
        <v>176</v>
      </c>
      <c r="G730" s="2" t="s">
        <v>3486</v>
      </c>
      <c r="H730" s="3" t="s">
        <v>376</v>
      </c>
      <c r="I730" s="5">
        <v>4000000</v>
      </c>
      <c r="J730" s="5">
        <f>I730*2.026</f>
        <v>8103999.999999999</v>
      </c>
      <c r="K730" s="2" t="s">
        <v>42</v>
      </c>
      <c r="L730" s="2" t="s">
        <v>141</v>
      </c>
      <c r="M730" s="2" t="s">
        <v>3476</v>
      </c>
      <c r="N730" s="2" t="s">
        <v>2458</v>
      </c>
      <c r="O730" s="2" t="s">
        <v>694</v>
      </c>
      <c r="P730" s="2" t="s">
        <v>141</v>
      </c>
    </row>
    <row r="731" spans="1:16" ht="22.5">
      <c r="A731" s="2">
        <v>11163</v>
      </c>
      <c r="B731" s="2" t="s">
        <v>189</v>
      </c>
      <c r="C731" s="2" t="s">
        <v>189</v>
      </c>
      <c r="D731" s="3" t="s">
        <v>377</v>
      </c>
      <c r="E731" s="2" t="s">
        <v>378</v>
      </c>
      <c r="F731" s="2" t="s">
        <v>296</v>
      </c>
      <c r="G731" s="2" t="s">
        <v>3486</v>
      </c>
      <c r="H731" s="3" t="s">
        <v>372</v>
      </c>
      <c r="I731" s="5">
        <v>1700000</v>
      </c>
      <c r="J731" s="5">
        <f>I731*2.026</f>
        <v>3444199.9999999995</v>
      </c>
      <c r="K731" s="2" t="s">
        <v>42</v>
      </c>
      <c r="L731" s="2" t="s">
        <v>141</v>
      </c>
      <c r="M731" s="2" t="s">
        <v>3476</v>
      </c>
      <c r="N731" s="2" t="s">
        <v>2458</v>
      </c>
      <c r="O731" s="2" t="s">
        <v>694</v>
      </c>
      <c r="P731" s="2"/>
    </row>
    <row r="732" spans="1:16" ht="22.5">
      <c r="A732" s="2">
        <v>11164</v>
      </c>
      <c r="B732" s="2" t="s">
        <v>189</v>
      </c>
      <c r="C732" s="2" t="s">
        <v>189</v>
      </c>
      <c r="D732" s="3" t="s">
        <v>379</v>
      </c>
      <c r="E732" s="2" t="s">
        <v>298</v>
      </c>
      <c r="F732" s="2" t="s">
        <v>380</v>
      </c>
      <c r="G732" s="2" t="s">
        <v>3486</v>
      </c>
      <c r="H732" s="3" t="s">
        <v>372</v>
      </c>
      <c r="I732" s="5">
        <v>1000000</v>
      </c>
      <c r="J732" s="5">
        <f>I732*2.026</f>
        <v>2025999.9999999998</v>
      </c>
      <c r="K732" s="2" t="s">
        <v>42</v>
      </c>
      <c r="L732" s="2" t="s">
        <v>141</v>
      </c>
      <c r="M732" s="2" t="s">
        <v>3476</v>
      </c>
      <c r="N732" s="2" t="s">
        <v>2458</v>
      </c>
      <c r="O732" s="2" t="s">
        <v>694</v>
      </c>
      <c r="P732" s="2"/>
    </row>
    <row r="733" spans="1:16" ht="22.5">
      <c r="A733" s="2">
        <v>11165</v>
      </c>
      <c r="B733" s="2" t="s">
        <v>189</v>
      </c>
      <c r="C733" s="2" t="s">
        <v>189</v>
      </c>
      <c r="D733" s="3" t="s">
        <v>381</v>
      </c>
      <c r="E733" s="2" t="s">
        <v>380</v>
      </c>
      <c r="F733" s="2" t="s">
        <v>300</v>
      </c>
      <c r="G733" s="2" t="s">
        <v>3486</v>
      </c>
      <c r="H733" s="3" t="s">
        <v>3426</v>
      </c>
      <c r="I733" s="5">
        <v>1500000</v>
      </c>
      <c r="J733" s="5">
        <f>I733*2.772</f>
        <v>4157999.9999999995</v>
      </c>
      <c r="K733" s="2" t="s">
        <v>42</v>
      </c>
      <c r="L733" s="2" t="s">
        <v>141</v>
      </c>
      <c r="M733" s="2" t="s">
        <v>3476</v>
      </c>
      <c r="N733" s="2" t="s">
        <v>2458</v>
      </c>
      <c r="O733" s="2" t="s">
        <v>694</v>
      </c>
      <c r="P733" s="2" t="s">
        <v>141</v>
      </c>
    </row>
    <row r="734" spans="1:16" ht="22.5">
      <c r="A734" s="2">
        <v>11166</v>
      </c>
      <c r="B734" s="2" t="s">
        <v>189</v>
      </c>
      <c r="C734" s="2" t="s">
        <v>189</v>
      </c>
      <c r="D734" s="3" t="s">
        <v>382</v>
      </c>
      <c r="E734" s="2" t="s">
        <v>383</v>
      </c>
      <c r="F734" s="2" t="s">
        <v>268</v>
      </c>
      <c r="G734" s="2" t="s">
        <v>3475</v>
      </c>
      <c r="H734" s="3" t="s">
        <v>3426</v>
      </c>
      <c r="I734" s="5">
        <v>1500000</v>
      </c>
      <c r="J734" s="5">
        <f>I734*2.772</f>
        <v>4157999.9999999995</v>
      </c>
      <c r="K734" s="2" t="s">
        <v>42</v>
      </c>
      <c r="L734" s="2" t="s">
        <v>141</v>
      </c>
      <c r="M734" s="2" t="s">
        <v>3476</v>
      </c>
      <c r="N734" s="2" t="s">
        <v>2458</v>
      </c>
      <c r="O734" s="2" t="s">
        <v>694</v>
      </c>
      <c r="P734" s="2" t="s">
        <v>141</v>
      </c>
    </row>
    <row r="735" spans="1:16" ht="22.5">
      <c r="A735" s="2">
        <v>11167</v>
      </c>
      <c r="B735" s="2" t="s">
        <v>189</v>
      </c>
      <c r="C735" s="2" t="s">
        <v>189</v>
      </c>
      <c r="D735" s="3" t="s">
        <v>384</v>
      </c>
      <c r="E735" s="2" t="s">
        <v>385</v>
      </c>
      <c r="F735" s="2" t="s">
        <v>386</v>
      </c>
      <c r="G735" s="2" t="s">
        <v>3486</v>
      </c>
      <c r="H735" s="3" t="s">
        <v>387</v>
      </c>
      <c r="I735" s="5">
        <v>500000</v>
      </c>
      <c r="J735" s="5">
        <f>I735*1.125</f>
        <v>562500</v>
      </c>
      <c r="K735" s="2" t="s">
        <v>12</v>
      </c>
      <c r="L735" s="2" t="s">
        <v>141</v>
      </c>
      <c r="M735" s="2" t="s">
        <v>3476</v>
      </c>
      <c r="N735" s="2" t="s">
        <v>2458</v>
      </c>
      <c r="O735" s="2" t="s">
        <v>694</v>
      </c>
      <c r="P735" s="2"/>
    </row>
    <row r="736" spans="1:16" ht="22.5">
      <c r="A736" s="2">
        <v>11168</v>
      </c>
      <c r="B736" s="2" t="s">
        <v>189</v>
      </c>
      <c r="C736" s="2" t="s">
        <v>189</v>
      </c>
      <c r="D736" s="3" t="s">
        <v>388</v>
      </c>
      <c r="E736" s="2" t="s">
        <v>384</v>
      </c>
      <c r="F736" s="2" t="s">
        <v>389</v>
      </c>
      <c r="G736" s="2" t="s">
        <v>3486</v>
      </c>
      <c r="H736" s="3" t="s">
        <v>390</v>
      </c>
      <c r="I736" s="5">
        <v>500000</v>
      </c>
      <c r="J736" s="5">
        <f>I736*1.125</f>
        <v>562500</v>
      </c>
      <c r="K736" s="2" t="s">
        <v>12</v>
      </c>
      <c r="L736" s="2" t="s">
        <v>141</v>
      </c>
      <c r="M736" s="2" t="s">
        <v>3476</v>
      </c>
      <c r="N736" s="2" t="s">
        <v>2458</v>
      </c>
      <c r="O736" s="2" t="s">
        <v>694</v>
      </c>
      <c r="P736" s="2"/>
    </row>
    <row r="737" spans="1:16" ht="22.5">
      <c r="A737" s="2">
        <v>11169</v>
      </c>
      <c r="B737" s="2" t="s">
        <v>189</v>
      </c>
      <c r="C737" s="2" t="s">
        <v>189</v>
      </c>
      <c r="D737" s="3" t="s">
        <v>391</v>
      </c>
      <c r="E737" s="2" t="s">
        <v>170</v>
      </c>
      <c r="F737" s="2" t="s">
        <v>170</v>
      </c>
      <c r="G737" s="2" t="s">
        <v>3475</v>
      </c>
      <c r="H737" s="3" t="s">
        <v>392</v>
      </c>
      <c r="I737" s="5">
        <v>6000000</v>
      </c>
      <c r="J737" s="5">
        <f>I737*1.48</f>
        <v>8880000</v>
      </c>
      <c r="K737" s="2" t="s">
        <v>30</v>
      </c>
      <c r="L737" s="2" t="s">
        <v>141</v>
      </c>
      <c r="M737" s="2" t="s">
        <v>3474</v>
      </c>
      <c r="N737" s="2" t="s">
        <v>2459</v>
      </c>
      <c r="O737" s="2" t="s">
        <v>694</v>
      </c>
      <c r="P737" s="2"/>
    </row>
    <row r="738" spans="1:16" ht="22.5">
      <c r="A738" s="2">
        <v>11170</v>
      </c>
      <c r="B738" s="2" t="s">
        <v>189</v>
      </c>
      <c r="C738" s="2" t="s">
        <v>189</v>
      </c>
      <c r="D738" s="3" t="s">
        <v>393</v>
      </c>
      <c r="E738" s="2" t="s">
        <v>170</v>
      </c>
      <c r="F738" s="2" t="s">
        <v>170</v>
      </c>
      <c r="G738" s="2" t="s">
        <v>3477</v>
      </c>
      <c r="H738" s="3" t="s">
        <v>394</v>
      </c>
      <c r="I738" s="5">
        <v>3300000</v>
      </c>
      <c r="J738" s="5">
        <f>I738*1.48</f>
        <v>4884000</v>
      </c>
      <c r="K738" s="2" t="s">
        <v>30</v>
      </c>
      <c r="L738" s="2" t="s">
        <v>141</v>
      </c>
      <c r="M738" s="2" t="s">
        <v>3474</v>
      </c>
      <c r="N738" s="2" t="s">
        <v>2459</v>
      </c>
      <c r="O738" s="2" t="s">
        <v>694</v>
      </c>
      <c r="P738" s="2"/>
    </row>
    <row r="739" spans="1:16" ht="33.75">
      <c r="A739" s="2">
        <v>11171</v>
      </c>
      <c r="B739" s="2" t="s">
        <v>700</v>
      </c>
      <c r="C739" s="2" t="s">
        <v>700</v>
      </c>
      <c r="D739" s="3" t="s">
        <v>2156</v>
      </c>
      <c r="E739" s="2" t="s">
        <v>2157</v>
      </c>
      <c r="F739" s="2" t="s">
        <v>2158</v>
      </c>
      <c r="G739" s="2" t="s">
        <v>170</v>
      </c>
      <c r="H739" s="3" t="s">
        <v>2159</v>
      </c>
      <c r="I739" s="5">
        <v>2520000</v>
      </c>
      <c r="J739" s="5">
        <f>I739*2.026</f>
        <v>5105519.999999999</v>
      </c>
      <c r="K739" s="2" t="s">
        <v>42</v>
      </c>
      <c r="L739" s="2"/>
      <c r="M739" s="2" t="s">
        <v>190</v>
      </c>
      <c r="N739" s="2" t="s">
        <v>2458</v>
      </c>
      <c r="O739" s="2" t="s">
        <v>1817</v>
      </c>
      <c r="P739" s="2" t="s">
        <v>141</v>
      </c>
    </row>
    <row r="740" spans="1:16" ht="33.75">
      <c r="A740" s="2">
        <v>11172</v>
      </c>
      <c r="B740" s="2" t="s">
        <v>700</v>
      </c>
      <c r="C740" s="2" t="s">
        <v>138</v>
      </c>
      <c r="D740" s="3" t="s">
        <v>2168</v>
      </c>
      <c r="E740" s="2" t="s">
        <v>2169</v>
      </c>
      <c r="F740" s="2" t="s">
        <v>1100</v>
      </c>
      <c r="G740" s="2" t="s">
        <v>3477</v>
      </c>
      <c r="H740" s="3" t="s">
        <v>2170</v>
      </c>
      <c r="I740" s="5">
        <v>7587000</v>
      </c>
      <c r="J740" s="5">
        <f>I740*2.772</f>
        <v>21031164</v>
      </c>
      <c r="K740" s="2" t="s">
        <v>154</v>
      </c>
      <c r="L740" s="2" t="s">
        <v>141</v>
      </c>
      <c r="M740" s="2" t="s">
        <v>3566</v>
      </c>
      <c r="N740" s="2" t="s">
        <v>2458</v>
      </c>
      <c r="O740" s="2" t="s">
        <v>1817</v>
      </c>
      <c r="P740" s="2" t="s">
        <v>141</v>
      </c>
    </row>
    <row r="741" spans="1:16" ht="291" customHeight="1">
      <c r="A741" s="2">
        <v>11174</v>
      </c>
      <c r="B741" s="2" t="s">
        <v>1826</v>
      </c>
      <c r="C741" s="2" t="s">
        <v>1826</v>
      </c>
      <c r="D741" s="3" t="s">
        <v>2261</v>
      </c>
      <c r="E741" s="2" t="s">
        <v>2262</v>
      </c>
      <c r="F741" s="2" t="s">
        <v>1875</v>
      </c>
      <c r="G741" s="2" t="s">
        <v>3618</v>
      </c>
      <c r="H741" s="3" t="s">
        <v>3674</v>
      </c>
      <c r="I741" s="5">
        <v>2620000</v>
      </c>
      <c r="J741" s="5">
        <f>I741*1.125</f>
        <v>2947500</v>
      </c>
      <c r="K741" s="2" t="s">
        <v>12</v>
      </c>
      <c r="L741" s="2"/>
      <c r="M741" s="2" t="s">
        <v>3619</v>
      </c>
      <c r="N741" s="2" t="s">
        <v>2458</v>
      </c>
      <c r="O741" s="2" t="s">
        <v>1817</v>
      </c>
      <c r="P741" s="2"/>
    </row>
    <row r="742" spans="1:16" ht="22.5">
      <c r="A742" s="2">
        <v>11175</v>
      </c>
      <c r="B742" s="2" t="s">
        <v>1826</v>
      </c>
      <c r="C742" s="2" t="s">
        <v>1826</v>
      </c>
      <c r="D742" s="3" t="s">
        <v>2270</v>
      </c>
      <c r="E742" s="2" t="s">
        <v>2241</v>
      </c>
      <c r="F742" s="2" t="s">
        <v>2241</v>
      </c>
      <c r="G742" s="2" t="s">
        <v>170</v>
      </c>
      <c r="H742" s="3" t="s">
        <v>2271</v>
      </c>
      <c r="I742" s="5">
        <v>11000000</v>
      </c>
      <c r="J742" s="5">
        <f>I742*1.48</f>
        <v>16280000</v>
      </c>
      <c r="K742" s="2" t="s">
        <v>30</v>
      </c>
      <c r="L742" s="2"/>
      <c r="M742" s="2" t="s">
        <v>3497</v>
      </c>
      <c r="N742" s="2" t="s">
        <v>190</v>
      </c>
      <c r="O742" s="2" t="s">
        <v>1817</v>
      </c>
      <c r="P742" s="2"/>
    </row>
    <row r="743" spans="1:16" ht="33.75">
      <c r="A743" s="2">
        <v>11176</v>
      </c>
      <c r="B743" s="2" t="s">
        <v>138</v>
      </c>
      <c r="C743" s="2" t="s">
        <v>138</v>
      </c>
      <c r="D743" s="3" t="s">
        <v>1646</v>
      </c>
      <c r="E743" s="2" t="s">
        <v>1266</v>
      </c>
      <c r="F743" s="2" t="s">
        <v>1615</v>
      </c>
      <c r="G743" s="2" t="s">
        <v>1613</v>
      </c>
      <c r="H743" s="3" t="s">
        <v>1647</v>
      </c>
      <c r="I743" s="5">
        <f>288390000+8000000</f>
        <v>296390000</v>
      </c>
      <c r="J743" s="5">
        <f>I743*2.026</f>
        <v>600486140</v>
      </c>
      <c r="K743" s="2" t="s">
        <v>42</v>
      </c>
      <c r="L743" s="2" t="s">
        <v>141</v>
      </c>
      <c r="M743" s="2" t="s">
        <v>3481</v>
      </c>
      <c r="N743" s="2" t="s">
        <v>421</v>
      </c>
      <c r="O743" s="2" t="s">
        <v>138</v>
      </c>
      <c r="P743" s="2"/>
    </row>
    <row r="744" spans="1:16" ht="22.5">
      <c r="A744" s="2">
        <v>11178</v>
      </c>
      <c r="B744" s="2" t="s">
        <v>138</v>
      </c>
      <c r="C744" s="2" t="s">
        <v>138</v>
      </c>
      <c r="D744" s="3" t="s">
        <v>1648</v>
      </c>
      <c r="E744" s="2" t="s">
        <v>1649</v>
      </c>
      <c r="F744" s="2" t="s">
        <v>170</v>
      </c>
      <c r="G744" s="2" t="s">
        <v>3537</v>
      </c>
      <c r="H744" s="3" t="s">
        <v>1650</v>
      </c>
      <c r="I744" s="5">
        <v>45000000</v>
      </c>
      <c r="J744" s="5">
        <f>I744*1.125</f>
        <v>50625000</v>
      </c>
      <c r="K744" s="2" t="s">
        <v>12</v>
      </c>
      <c r="L744" s="2" t="s">
        <v>141</v>
      </c>
      <c r="M744" s="2" t="s">
        <v>3500</v>
      </c>
      <c r="N744" s="2" t="s">
        <v>421</v>
      </c>
      <c r="O744" s="2" t="s">
        <v>138</v>
      </c>
      <c r="P744" s="2"/>
    </row>
    <row r="745" spans="1:16" ht="33.75">
      <c r="A745" s="2">
        <v>11179</v>
      </c>
      <c r="B745" s="2" t="s">
        <v>138</v>
      </c>
      <c r="C745" s="2" t="s">
        <v>138</v>
      </c>
      <c r="D745" s="3" t="s">
        <v>1651</v>
      </c>
      <c r="E745" s="2" t="s">
        <v>170</v>
      </c>
      <c r="F745" s="2" t="s">
        <v>170</v>
      </c>
      <c r="G745" s="2" t="s">
        <v>170</v>
      </c>
      <c r="H745" s="3" t="s">
        <v>3415</v>
      </c>
      <c r="I745" s="5">
        <v>10000000</v>
      </c>
      <c r="J745" s="5">
        <f>I745*1.125</f>
        <v>11250000</v>
      </c>
      <c r="K745" s="2" t="s">
        <v>12</v>
      </c>
      <c r="L745" s="2" t="s">
        <v>141</v>
      </c>
      <c r="M745" s="2" t="s">
        <v>3474</v>
      </c>
      <c r="N745" s="2" t="s">
        <v>2459</v>
      </c>
      <c r="O745" s="2" t="s">
        <v>138</v>
      </c>
      <c r="P745" s="2" t="s">
        <v>141</v>
      </c>
    </row>
    <row r="746" spans="1:16" ht="22.5">
      <c r="A746" s="2">
        <v>11181</v>
      </c>
      <c r="B746" s="2" t="s">
        <v>138</v>
      </c>
      <c r="C746" s="2" t="s">
        <v>138</v>
      </c>
      <c r="D746" s="3" t="s">
        <v>1652</v>
      </c>
      <c r="E746" s="2" t="s">
        <v>1653</v>
      </c>
      <c r="F746" s="2" t="s">
        <v>170</v>
      </c>
      <c r="G746" s="2" t="s">
        <v>3475</v>
      </c>
      <c r="H746" s="3" t="s">
        <v>1654</v>
      </c>
      <c r="I746" s="5">
        <v>30000000</v>
      </c>
      <c r="J746" s="5">
        <f>I746*1.125</f>
        <v>33750000</v>
      </c>
      <c r="K746" s="2" t="s">
        <v>12</v>
      </c>
      <c r="L746" s="2" t="s">
        <v>141</v>
      </c>
      <c r="M746" s="2" t="s">
        <v>3513</v>
      </c>
      <c r="N746" s="2" t="s">
        <v>2459</v>
      </c>
      <c r="O746" s="2" t="s">
        <v>138</v>
      </c>
      <c r="P746" s="2"/>
    </row>
    <row r="747" spans="1:16" ht="22.5">
      <c r="A747" s="2">
        <v>11182</v>
      </c>
      <c r="B747" s="2" t="s">
        <v>1829</v>
      </c>
      <c r="C747" s="2" t="s">
        <v>1829</v>
      </c>
      <c r="D747" s="3" t="s">
        <v>2323</v>
      </c>
      <c r="E747" s="2" t="s">
        <v>2324</v>
      </c>
      <c r="F747" s="2" t="s">
        <v>538</v>
      </c>
      <c r="G747" s="2" t="s">
        <v>3477</v>
      </c>
      <c r="H747" s="3" t="s">
        <v>2325</v>
      </c>
      <c r="I747" s="5">
        <v>1500000</v>
      </c>
      <c r="J747" s="5">
        <f>I747*1.48</f>
        <v>2220000</v>
      </c>
      <c r="K747" s="2" t="s">
        <v>30</v>
      </c>
      <c r="L747" s="2" t="s">
        <v>141</v>
      </c>
      <c r="M747" s="2" t="s">
        <v>3474</v>
      </c>
      <c r="N747" s="2" t="s">
        <v>2459</v>
      </c>
      <c r="O747" s="2" t="s">
        <v>1817</v>
      </c>
      <c r="P747" s="2"/>
    </row>
    <row r="748" spans="1:16" ht="45" customHeight="1">
      <c r="A748" s="2">
        <v>11183</v>
      </c>
      <c r="B748" s="2" t="s">
        <v>1829</v>
      </c>
      <c r="C748" s="2" t="s">
        <v>1829</v>
      </c>
      <c r="D748" s="3" t="s">
        <v>2299</v>
      </c>
      <c r="E748" s="2" t="s">
        <v>2300</v>
      </c>
      <c r="F748" s="2" t="s">
        <v>2301</v>
      </c>
      <c r="G748" s="2" t="s">
        <v>3475</v>
      </c>
      <c r="H748" s="3" t="s">
        <v>3675</v>
      </c>
      <c r="I748" s="5">
        <v>4100000</v>
      </c>
      <c r="J748" s="5">
        <f>I748*1.125</f>
        <v>4612500</v>
      </c>
      <c r="K748" s="2" t="s">
        <v>12</v>
      </c>
      <c r="L748" s="2" t="s">
        <v>141</v>
      </c>
      <c r="M748" s="2" t="s">
        <v>3505</v>
      </c>
      <c r="N748" s="2" t="s">
        <v>2459</v>
      </c>
      <c r="O748" s="2" t="s">
        <v>1817</v>
      </c>
      <c r="P748" s="2"/>
    </row>
    <row r="749" spans="1:16" ht="36" customHeight="1">
      <c r="A749" s="2">
        <v>11184</v>
      </c>
      <c r="B749" s="2" t="s">
        <v>1829</v>
      </c>
      <c r="C749" s="2" t="s">
        <v>1829</v>
      </c>
      <c r="D749" s="3" t="s">
        <v>2302</v>
      </c>
      <c r="E749" s="2" t="s">
        <v>1832</v>
      </c>
      <c r="F749" s="2" t="s">
        <v>2303</v>
      </c>
      <c r="G749" s="2" t="s">
        <v>3475</v>
      </c>
      <c r="H749" s="3" t="s">
        <v>3676</v>
      </c>
      <c r="I749" s="5">
        <v>7500000</v>
      </c>
      <c r="J749" s="5">
        <f>I749*1.125</f>
        <v>8437500</v>
      </c>
      <c r="K749" s="2" t="s">
        <v>12</v>
      </c>
      <c r="L749" s="2" t="s">
        <v>141</v>
      </c>
      <c r="M749" s="2" t="s">
        <v>3479</v>
      </c>
      <c r="N749" s="2" t="s">
        <v>2458</v>
      </c>
      <c r="O749" s="2" t="s">
        <v>1817</v>
      </c>
      <c r="P749" s="2"/>
    </row>
    <row r="750" spans="1:16" ht="45">
      <c r="A750" s="2">
        <v>11186</v>
      </c>
      <c r="B750" s="2" t="s">
        <v>1829</v>
      </c>
      <c r="C750" s="2" t="s">
        <v>2312</v>
      </c>
      <c r="D750" s="3" t="s">
        <v>2363</v>
      </c>
      <c r="E750" s="2" t="s">
        <v>2314</v>
      </c>
      <c r="F750" s="2" t="s">
        <v>508</v>
      </c>
      <c r="G750" s="2" t="s">
        <v>3477</v>
      </c>
      <c r="H750" s="3" t="s">
        <v>3458</v>
      </c>
      <c r="I750" s="5">
        <v>7920000</v>
      </c>
      <c r="J750" s="5">
        <f>I750*2.026</f>
        <v>16045919.999999998</v>
      </c>
      <c r="K750" s="2" t="s">
        <v>42</v>
      </c>
      <c r="L750" s="2" t="s">
        <v>141</v>
      </c>
      <c r="M750" s="2" t="s">
        <v>3476</v>
      </c>
      <c r="N750" s="2" t="s">
        <v>2458</v>
      </c>
      <c r="O750" s="2" t="s">
        <v>1817</v>
      </c>
      <c r="P750" s="2" t="s">
        <v>141</v>
      </c>
    </row>
    <row r="751" spans="1:16" ht="33.75">
      <c r="A751" s="2">
        <v>11187</v>
      </c>
      <c r="B751" s="2" t="s">
        <v>1829</v>
      </c>
      <c r="C751" s="2" t="s">
        <v>1829</v>
      </c>
      <c r="D751" s="3" t="s">
        <v>2326</v>
      </c>
      <c r="E751" s="2" t="s">
        <v>2305</v>
      </c>
      <c r="F751" s="2" t="s">
        <v>2327</v>
      </c>
      <c r="G751" s="2" t="s">
        <v>3475</v>
      </c>
      <c r="H751" s="3" t="s">
        <v>2328</v>
      </c>
      <c r="I751" s="5">
        <v>1315000</v>
      </c>
      <c r="J751" s="5">
        <f>I751*1.48</f>
        <v>1946200</v>
      </c>
      <c r="K751" s="2" t="s">
        <v>30</v>
      </c>
      <c r="L751" s="2" t="s">
        <v>141</v>
      </c>
      <c r="M751" s="2" t="s">
        <v>3479</v>
      </c>
      <c r="N751" s="2" t="s">
        <v>2458</v>
      </c>
      <c r="O751" s="2" t="s">
        <v>1817</v>
      </c>
      <c r="P751" s="2"/>
    </row>
    <row r="752" spans="1:16" ht="22.5">
      <c r="A752" s="2">
        <v>11190</v>
      </c>
      <c r="B752" s="2" t="s">
        <v>1537</v>
      </c>
      <c r="C752" s="2" t="s">
        <v>1437</v>
      </c>
      <c r="D752" s="3" t="s">
        <v>1538</v>
      </c>
      <c r="E752" s="2" t="s">
        <v>1535</v>
      </c>
      <c r="F752" s="2" t="s">
        <v>1539</v>
      </c>
      <c r="G752" s="2" t="s">
        <v>3514</v>
      </c>
      <c r="H752" s="3" t="s">
        <v>1540</v>
      </c>
      <c r="I752" s="5">
        <v>3200000</v>
      </c>
      <c r="J752" s="5">
        <f>I752*1.125</f>
        <v>3600000</v>
      </c>
      <c r="K752" s="2" t="s">
        <v>12</v>
      </c>
      <c r="L752" s="2" t="s">
        <v>141</v>
      </c>
      <c r="M752" s="2" t="s">
        <v>3500</v>
      </c>
      <c r="N752" s="2" t="s">
        <v>2459</v>
      </c>
      <c r="O752" s="2" t="s">
        <v>1591</v>
      </c>
      <c r="P752" s="2"/>
    </row>
    <row r="753" spans="1:16" ht="22.5">
      <c r="A753" s="2">
        <v>11191</v>
      </c>
      <c r="B753" s="2" t="s">
        <v>1424</v>
      </c>
      <c r="C753" s="2"/>
      <c r="D753" s="3" t="s">
        <v>3024</v>
      </c>
      <c r="E753" s="2" t="s">
        <v>170</v>
      </c>
      <c r="F753" s="2" t="s">
        <v>170</v>
      </c>
      <c r="G753" s="2" t="s">
        <v>170</v>
      </c>
      <c r="H753" s="3" t="s">
        <v>3025</v>
      </c>
      <c r="I753" s="5">
        <v>20800000</v>
      </c>
      <c r="J753" s="5">
        <f>I753*2.772</f>
        <v>57657599.99999999</v>
      </c>
      <c r="K753" s="2" t="s">
        <v>154</v>
      </c>
      <c r="L753" s="2" t="s">
        <v>141</v>
      </c>
      <c r="M753" s="2" t="s">
        <v>190</v>
      </c>
      <c r="N753" s="2" t="s">
        <v>2458</v>
      </c>
      <c r="O753" s="2" t="s">
        <v>3093</v>
      </c>
      <c r="P753" s="2"/>
    </row>
    <row r="754" spans="1:16" ht="22.5">
      <c r="A754" s="2">
        <v>11192</v>
      </c>
      <c r="B754" s="2" t="s">
        <v>1424</v>
      </c>
      <c r="C754" s="2"/>
      <c r="D754" s="3" t="s">
        <v>3026</v>
      </c>
      <c r="E754" s="2" t="s">
        <v>170</v>
      </c>
      <c r="F754" s="2" t="s">
        <v>170</v>
      </c>
      <c r="G754" s="2" t="s">
        <v>170</v>
      </c>
      <c r="H754" s="3" t="s">
        <v>3027</v>
      </c>
      <c r="I754" s="5">
        <v>6250000</v>
      </c>
      <c r="J754" s="5">
        <f>I754*1.125</f>
        <v>7031250</v>
      </c>
      <c r="K754" s="2" t="s">
        <v>12</v>
      </c>
      <c r="L754" s="2" t="s">
        <v>141</v>
      </c>
      <c r="M754" s="2" t="s">
        <v>190</v>
      </c>
      <c r="N754" s="2" t="s">
        <v>415</v>
      </c>
      <c r="O754" s="2" t="s">
        <v>3093</v>
      </c>
      <c r="P754" s="2"/>
    </row>
    <row r="755" spans="1:16" ht="22.5">
      <c r="A755" s="2">
        <v>11193</v>
      </c>
      <c r="B755" s="2" t="s">
        <v>1424</v>
      </c>
      <c r="C755" s="2"/>
      <c r="D755" s="3" t="s">
        <v>2559</v>
      </c>
      <c r="E755" s="2" t="s">
        <v>170</v>
      </c>
      <c r="F755" s="2" t="s">
        <v>170</v>
      </c>
      <c r="G755" s="2" t="s">
        <v>170</v>
      </c>
      <c r="H755" s="3"/>
      <c r="I755" s="5">
        <v>12500000</v>
      </c>
      <c r="J755" s="5">
        <f>I755*1.125</f>
        <v>14062500</v>
      </c>
      <c r="K755" s="2" t="s">
        <v>12</v>
      </c>
      <c r="L755" s="2" t="s">
        <v>141</v>
      </c>
      <c r="M755" s="2" t="s">
        <v>190</v>
      </c>
      <c r="N755" s="2" t="s">
        <v>2458</v>
      </c>
      <c r="O755" s="2" t="s">
        <v>3093</v>
      </c>
      <c r="P755" s="2"/>
    </row>
    <row r="756" spans="1:16" ht="56.25">
      <c r="A756" s="2">
        <v>11196</v>
      </c>
      <c r="B756" s="2" t="s">
        <v>1424</v>
      </c>
      <c r="C756" s="2"/>
      <c r="D756" s="3" t="s">
        <v>2621</v>
      </c>
      <c r="E756" s="2" t="s">
        <v>2622</v>
      </c>
      <c r="F756" s="2" t="s">
        <v>2622</v>
      </c>
      <c r="G756" s="2"/>
      <c r="H756" s="3" t="s">
        <v>2623</v>
      </c>
      <c r="I756" s="5">
        <v>12000000</v>
      </c>
      <c r="J756" s="5">
        <f>I756*2.026</f>
        <v>24311999.999999996</v>
      </c>
      <c r="K756" s="2" t="s">
        <v>42</v>
      </c>
      <c r="L756" s="2" t="s">
        <v>141</v>
      </c>
      <c r="M756" s="2" t="s">
        <v>3505</v>
      </c>
      <c r="N756" s="2" t="s">
        <v>2458</v>
      </c>
      <c r="O756" s="2" t="s">
        <v>3093</v>
      </c>
      <c r="P756" s="2"/>
    </row>
    <row r="757" spans="1:16" ht="56.25">
      <c r="A757" s="2">
        <v>11197</v>
      </c>
      <c r="B757" s="2" t="s">
        <v>1424</v>
      </c>
      <c r="C757" s="2"/>
      <c r="D757" s="3" t="s">
        <v>2774</v>
      </c>
      <c r="E757" s="2" t="s">
        <v>2775</v>
      </c>
      <c r="F757" s="2" t="s">
        <v>2775</v>
      </c>
      <c r="G757" s="2"/>
      <c r="H757" s="3" t="s">
        <v>3215</v>
      </c>
      <c r="I757" s="5">
        <v>9000000</v>
      </c>
      <c r="J757" s="5">
        <f>I757*1.48</f>
        <v>13320000</v>
      </c>
      <c r="K757" s="2" t="s">
        <v>30</v>
      </c>
      <c r="L757" s="2" t="s">
        <v>141</v>
      </c>
      <c r="M757" s="2" t="s">
        <v>3491</v>
      </c>
      <c r="N757" s="2" t="s">
        <v>2458</v>
      </c>
      <c r="O757" s="2" t="s">
        <v>3093</v>
      </c>
      <c r="P757" s="2"/>
    </row>
    <row r="758" spans="1:16" ht="51" customHeight="1">
      <c r="A758" s="2">
        <v>11198</v>
      </c>
      <c r="B758" s="2" t="s">
        <v>1424</v>
      </c>
      <c r="C758" s="2" t="s">
        <v>138</v>
      </c>
      <c r="D758" s="3" t="s">
        <v>2624</v>
      </c>
      <c r="E758" s="2" t="s">
        <v>2625</v>
      </c>
      <c r="F758" s="2" t="s">
        <v>2625</v>
      </c>
      <c r="G758" s="2"/>
      <c r="H758" s="3" t="s">
        <v>3700</v>
      </c>
      <c r="I758" s="5">
        <v>8000000</v>
      </c>
      <c r="J758" s="5">
        <f>I758*1.125</f>
        <v>9000000</v>
      </c>
      <c r="K758" s="2" t="s">
        <v>12</v>
      </c>
      <c r="L758" s="2" t="s">
        <v>141</v>
      </c>
      <c r="M758" s="2" t="s">
        <v>3474</v>
      </c>
      <c r="N758" s="2" t="s">
        <v>2458</v>
      </c>
      <c r="O758" s="2" t="s">
        <v>3093</v>
      </c>
      <c r="P758" s="2" t="s">
        <v>141</v>
      </c>
    </row>
    <row r="759" spans="1:16" ht="22.5">
      <c r="A759" s="2">
        <v>11201</v>
      </c>
      <c r="B759" s="2" t="s">
        <v>1424</v>
      </c>
      <c r="C759" s="2"/>
      <c r="D759" s="3" t="s">
        <v>3028</v>
      </c>
      <c r="E759" s="2" t="s">
        <v>3029</v>
      </c>
      <c r="F759" s="2" t="s">
        <v>3030</v>
      </c>
      <c r="G759" s="2"/>
      <c r="H759" s="3" t="s">
        <v>3031</v>
      </c>
      <c r="I759" s="5">
        <v>325000</v>
      </c>
      <c r="J759" s="5">
        <f>I759*2.772</f>
        <v>900899.9999999999</v>
      </c>
      <c r="K759" s="2" t="s">
        <v>154</v>
      </c>
      <c r="L759" s="2" t="s">
        <v>141</v>
      </c>
      <c r="M759" s="2" t="s">
        <v>3481</v>
      </c>
      <c r="N759" s="2" t="s">
        <v>415</v>
      </c>
      <c r="O759" s="2" t="s">
        <v>3093</v>
      </c>
      <c r="P759" s="2"/>
    </row>
    <row r="760" spans="1:16" ht="22.5">
      <c r="A760" s="2">
        <v>11202</v>
      </c>
      <c r="B760" s="2" t="s">
        <v>1424</v>
      </c>
      <c r="C760" s="2"/>
      <c r="D760" s="3" t="s">
        <v>3032</v>
      </c>
      <c r="E760" s="2" t="s">
        <v>3033</v>
      </c>
      <c r="F760" s="2" t="s">
        <v>3034</v>
      </c>
      <c r="G760" s="2"/>
      <c r="H760" s="3" t="s">
        <v>3035</v>
      </c>
      <c r="I760" s="5">
        <v>325000</v>
      </c>
      <c r="J760" s="5">
        <f>I760*2.772</f>
        <v>900899.9999999999</v>
      </c>
      <c r="K760" s="2" t="s">
        <v>154</v>
      </c>
      <c r="L760" s="2" t="s">
        <v>141</v>
      </c>
      <c r="M760" s="2" t="s">
        <v>3481</v>
      </c>
      <c r="N760" s="2" t="s">
        <v>415</v>
      </c>
      <c r="O760" s="2" t="s">
        <v>3093</v>
      </c>
      <c r="P760" s="2"/>
    </row>
    <row r="761" spans="1:16" ht="22.5">
      <c r="A761" s="2">
        <v>11203</v>
      </c>
      <c r="B761" s="2" t="s">
        <v>1424</v>
      </c>
      <c r="C761" s="2"/>
      <c r="D761" s="3" t="s">
        <v>3036</v>
      </c>
      <c r="E761" s="2" t="s">
        <v>3037</v>
      </c>
      <c r="F761" s="2" t="s">
        <v>3038</v>
      </c>
      <c r="G761" s="2"/>
      <c r="H761" s="3" t="s">
        <v>3039</v>
      </c>
      <c r="I761" s="5">
        <v>1000000</v>
      </c>
      <c r="J761" s="5">
        <f>I761*2.772</f>
        <v>2772000</v>
      </c>
      <c r="K761" s="2" t="s">
        <v>154</v>
      </c>
      <c r="L761" s="2" t="s">
        <v>141</v>
      </c>
      <c r="M761" s="2" t="s">
        <v>3481</v>
      </c>
      <c r="N761" s="2" t="s">
        <v>2459</v>
      </c>
      <c r="O761" s="2" t="s">
        <v>3093</v>
      </c>
      <c r="P761" s="2"/>
    </row>
    <row r="762" spans="1:16" ht="67.5">
      <c r="A762" s="2">
        <v>11206</v>
      </c>
      <c r="B762" s="2" t="s">
        <v>1424</v>
      </c>
      <c r="C762" s="2"/>
      <c r="D762" s="3" t="s">
        <v>3040</v>
      </c>
      <c r="E762" s="2"/>
      <c r="F762" s="2"/>
      <c r="G762" s="2"/>
      <c r="H762" s="3" t="s">
        <v>3041</v>
      </c>
      <c r="I762" s="5">
        <v>1500000</v>
      </c>
      <c r="J762" s="5">
        <f>I762*2.772</f>
        <v>4157999.9999999995</v>
      </c>
      <c r="K762" s="2" t="s">
        <v>154</v>
      </c>
      <c r="L762" s="2" t="s">
        <v>141</v>
      </c>
      <c r="M762" s="2" t="s">
        <v>3474</v>
      </c>
      <c r="N762" s="2" t="s">
        <v>2460</v>
      </c>
      <c r="O762" s="2" t="s">
        <v>3093</v>
      </c>
      <c r="P762" s="2"/>
    </row>
    <row r="763" spans="1:16" ht="33.75">
      <c r="A763" s="2">
        <v>11207</v>
      </c>
      <c r="B763" s="2" t="s">
        <v>1537</v>
      </c>
      <c r="C763" s="2" t="s">
        <v>3101</v>
      </c>
      <c r="D763" s="3" t="s">
        <v>3124</v>
      </c>
      <c r="E763" s="2" t="s">
        <v>3125</v>
      </c>
      <c r="F763" s="2"/>
      <c r="G763" s="2" t="s">
        <v>170</v>
      </c>
      <c r="H763" s="3" t="s">
        <v>3126</v>
      </c>
      <c r="I763" s="5">
        <v>8000000</v>
      </c>
      <c r="J763" s="5">
        <f>I763*1.125</f>
        <v>9000000</v>
      </c>
      <c r="K763" s="2" t="s">
        <v>12</v>
      </c>
      <c r="L763" s="2" t="s">
        <v>141</v>
      </c>
      <c r="M763" s="2" t="s">
        <v>3483</v>
      </c>
      <c r="N763" s="2" t="s">
        <v>146</v>
      </c>
      <c r="O763" s="2" t="s">
        <v>1537</v>
      </c>
      <c r="P763" s="2"/>
    </row>
    <row r="764" spans="1:16" ht="33.75">
      <c r="A764" s="2">
        <v>11208</v>
      </c>
      <c r="B764" s="2" t="s">
        <v>1537</v>
      </c>
      <c r="C764" s="2" t="s">
        <v>3101</v>
      </c>
      <c r="D764" s="3" t="s">
        <v>3127</v>
      </c>
      <c r="E764" s="2" t="s">
        <v>3128</v>
      </c>
      <c r="F764" s="2"/>
      <c r="G764" s="2" t="s">
        <v>170</v>
      </c>
      <c r="H764" s="3" t="s">
        <v>3677</v>
      </c>
      <c r="I764" s="5">
        <v>14906000</v>
      </c>
      <c r="J764" s="5">
        <f>I764*1.48</f>
        <v>22060880</v>
      </c>
      <c r="K764" s="2" t="s">
        <v>3538</v>
      </c>
      <c r="L764" s="2" t="s">
        <v>141</v>
      </c>
      <c r="M764" s="2" t="s">
        <v>3483</v>
      </c>
      <c r="N764" s="2" t="s">
        <v>146</v>
      </c>
      <c r="O764" s="2" t="s">
        <v>1537</v>
      </c>
      <c r="P764" s="2"/>
    </row>
    <row r="765" spans="1:16" ht="22.5">
      <c r="A765" s="2">
        <v>11209</v>
      </c>
      <c r="B765" s="2" t="s">
        <v>1537</v>
      </c>
      <c r="C765" s="2" t="s">
        <v>3101</v>
      </c>
      <c r="D765" s="3" t="s">
        <v>3165</v>
      </c>
      <c r="E765" s="2" t="s">
        <v>3103</v>
      </c>
      <c r="F765" s="2"/>
      <c r="G765" s="2" t="s">
        <v>170</v>
      </c>
      <c r="H765" s="3" t="s">
        <v>3678</v>
      </c>
      <c r="I765" s="5">
        <v>19092300</v>
      </c>
      <c r="J765" s="5">
        <f>I765*2.026</f>
        <v>38680999.8</v>
      </c>
      <c r="K765" s="2" t="s">
        <v>42</v>
      </c>
      <c r="L765" s="2" t="s">
        <v>141</v>
      </c>
      <c r="M765" s="2" t="s">
        <v>3488</v>
      </c>
      <c r="N765" s="2" t="s">
        <v>146</v>
      </c>
      <c r="O765" s="2" t="s">
        <v>1537</v>
      </c>
      <c r="P765" s="2"/>
    </row>
    <row r="766" spans="1:16" ht="22.5">
      <c r="A766" s="2">
        <v>11211</v>
      </c>
      <c r="B766" s="2" t="s">
        <v>540</v>
      </c>
      <c r="C766" s="2" t="s">
        <v>540</v>
      </c>
      <c r="D766" s="3" t="s">
        <v>556</v>
      </c>
      <c r="E766" s="2"/>
      <c r="F766" s="2"/>
      <c r="G766" s="2" t="s">
        <v>3496</v>
      </c>
      <c r="H766" s="3" t="s">
        <v>557</v>
      </c>
      <c r="I766" s="5">
        <v>9000000</v>
      </c>
      <c r="J766" s="5">
        <f>I766*1.48</f>
        <v>13320000</v>
      </c>
      <c r="K766" s="2" t="s">
        <v>30</v>
      </c>
      <c r="L766" s="2" t="s">
        <v>141</v>
      </c>
      <c r="M766" s="2" t="s">
        <v>3488</v>
      </c>
      <c r="N766" s="2" t="s">
        <v>2458</v>
      </c>
      <c r="O766" s="2" t="s">
        <v>694</v>
      </c>
      <c r="P766" s="2"/>
    </row>
    <row r="767" spans="1:16" ht="45">
      <c r="A767" s="2">
        <v>11214</v>
      </c>
      <c r="B767" s="2" t="s">
        <v>540</v>
      </c>
      <c r="C767" s="2" t="s">
        <v>540</v>
      </c>
      <c r="D767" s="3" t="s">
        <v>558</v>
      </c>
      <c r="E767" s="2" t="s">
        <v>559</v>
      </c>
      <c r="F767" s="2" t="s">
        <v>560</v>
      </c>
      <c r="G767" s="2" t="s">
        <v>3496</v>
      </c>
      <c r="H767" s="3" t="s">
        <v>561</v>
      </c>
      <c r="I767" s="5">
        <v>1500000</v>
      </c>
      <c r="J767" s="5">
        <f>I767*1.125</f>
        <v>1687500</v>
      </c>
      <c r="K767" s="2" t="s">
        <v>12</v>
      </c>
      <c r="L767" s="2" t="s">
        <v>141</v>
      </c>
      <c r="M767" s="2" t="s">
        <v>3504</v>
      </c>
      <c r="N767" s="2" t="s">
        <v>2458</v>
      </c>
      <c r="O767" s="2" t="s">
        <v>694</v>
      </c>
      <c r="P767" s="2" t="s">
        <v>141</v>
      </c>
    </row>
    <row r="768" spans="1:16" ht="22.5">
      <c r="A768" s="2">
        <v>11217</v>
      </c>
      <c r="B768" s="2" t="s">
        <v>568</v>
      </c>
      <c r="C768" s="2" t="s">
        <v>568</v>
      </c>
      <c r="D768" s="3" t="s">
        <v>630</v>
      </c>
      <c r="E768" s="2" t="s">
        <v>624</v>
      </c>
      <c r="F768" s="2" t="s">
        <v>483</v>
      </c>
      <c r="G768" s="2" t="s">
        <v>3487</v>
      </c>
      <c r="H768" s="3" t="s">
        <v>631</v>
      </c>
      <c r="I768" s="5">
        <v>8000000</v>
      </c>
      <c r="J768" s="5">
        <f>I768*1.48</f>
        <v>11840000</v>
      </c>
      <c r="K768" s="2" t="s">
        <v>30</v>
      </c>
      <c r="L768" s="2" t="s">
        <v>141</v>
      </c>
      <c r="M768" s="2" t="s">
        <v>3476</v>
      </c>
      <c r="N768" s="2" t="s">
        <v>2459</v>
      </c>
      <c r="O768" s="2" t="s">
        <v>694</v>
      </c>
      <c r="P768" s="2"/>
    </row>
    <row r="769" spans="1:16" ht="22.5">
      <c r="A769" s="2">
        <v>11220</v>
      </c>
      <c r="B769" s="2" t="s">
        <v>568</v>
      </c>
      <c r="C769" s="2" t="s">
        <v>632</v>
      </c>
      <c r="D769" s="3" t="s">
        <v>633</v>
      </c>
      <c r="E769" s="2" t="s">
        <v>577</v>
      </c>
      <c r="F769" s="2" t="s">
        <v>634</v>
      </c>
      <c r="G769" s="2" t="s">
        <v>3487</v>
      </c>
      <c r="H769" s="3" t="s">
        <v>635</v>
      </c>
      <c r="I769" s="5">
        <v>18000000</v>
      </c>
      <c r="J769" s="5">
        <f>I769*2.026</f>
        <v>36468000</v>
      </c>
      <c r="K769" s="2" t="s">
        <v>42</v>
      </c>
      <c r="L769" s="2" t="s">
        <v>141</v>
      </c>
      <c r="M769" s="2" t="s">
        <v>3596</v>
      </c>
      <c r="N769" s="2" t="s">
        <v>2459</v>
      </c>
      <c r="O769" s="2" t="s">
        <v>694</v>
      </c>
      <c r="P769" s="2" t="s">
        <v>141</v>
      </c>
    </row>
    <row r="770" spans="1:16" ht="22.5">
      <c r="A770" s="2">
        <v>11221</v>
      </c>
      <c r="B770" s="2" t="s">
        <v>568</v>
      </c>
      <c r="C770" s="2" t="s">
        <v>568</v>
      </c>
      <c r="D770" s="3" t="s">
        <v>636</v>
      </c>
      <c r="E770" s="2" t="s">
        <v>637</v>
      </c>
      <c r="F770" s="2" t="s">
        <v>522</v>
      </c>
      <c r="G770" s="2" t="s">
        <v>522</v>
      </c>
      <c r="H770" s="3" t="s">
        <v>638</v>
      </c>
      <c r="I770" s="5">
        <v>4000000</v>
      </c>
      <c r="J770" s="5">
        <f>I770*1.125</f>
        <v>4500000</v>
      </c>
      <c r="K770" s="2" t="s">
        <v>12</v>
      </c>
      <c r="L770" s="2" t="s">
        <v>141</v>
      </c>
      <c r="M770" s="2" t="s">
        <v>190</v>
      </c>
      <c r="N770" s="2" t="s">
        <v>2458</v>
      </c>
      <c r="O770" s="2" t="s">
        <v>694</v>
      </c>
      <c r="P770" s="2"/>
    </row>
    <row r="771" spans="1:16" ht="33.75">
      <c r="A771" s="2">
        <v>11223</v>
      </c>
      <c r="B771" s="2" t="s">
        <v>568</v>
      </c>
      <c r="C771" s="2" t="s">
        <v>632</v>
      </c>
      <c r="D771" s="3" t="s">
        <v>639</v>
      </c>
      <c r="E771" s="2" t="s">
        <v>10</v>
      </c>
      <c r="F771" s="2" t="s">
        <v>640</v>
      </c>
      <c r="G771" s="2" t="s">
        <v>3487</v>
      </c>
      <c r="H771" s="3" t="s">
        <v>641</v>
      </c>
      <c r="I771" s="5">
        <v>5000000</v>
      </c>
      <c r="J771" s="5">
        <f>I771*1.125</f>
        <v>5625000</v>
      </c>
      <c r="K771" s="2" t="s">
        <v>12</v>
      </c>
      <c r="L771" s="2" t="s">
        <v>141</v>
      </c>
      <c r="M771" s="2" t="s">
        <v>3497</v>
      </c>
      <c r="N771" s="2" t="s">
        <v>2459</v>
      </c>
      <c r="O771" s="2" t="s">
        <v>694</v>
      </c>
      <c r="P771" s="2"/>
    </row>
    <row r="772" spans="1:16" ht="22.5">
      <c r="A772" s="2">
        <v>11224</v>
      </c>
      <c r="B772" s="2" t="s">
        <v>568</v>
      </c>
      <c r="C772" s="2" t="s">
        <v>568</v>
      </c>
      <c r="D772" s="3" t="s">
        <v>642</v>
      </c>
      <c r="E772" s="2" t="s">
        <v>587</v>
      </c>
      <c r="F772" s="2" t="s">
        <v>643</v>
      </c>
      <c r="G772" s="2" t="s">
        <v>3521</v>
      </c>
      <c r="H772" s="3" t="s">
        <v>644</v>
      </c>
      <c r="I772" s="5">
        <v>5500000</v>
      </c>
      <c r="J772" s="5">
        <f>I772*1.125</f>
        <v>6187500</v>
      </c>
      <c r="K772" s="2" t="s">
        <v>12</v>
      </c>
      <c r="L772" s="2" t="s">
        <v>141</v>
      </c>
      <c r="M772" s="2" t="s">
        <v>3479</v>
      </c>
      <c r="N772" s="2" t="s">
        <v>2459</v>
      </c>
      <c r="O772" s="2" t="s">
        <v>694</v>
      </c>
      <c r="P772" s="2"/>
    </row>
    <row r="773" spans="1:16" ht="33.75">
      <c r="A773" s="2">
        <v>11225</v>
      </c>
      <c r="B773" s="2" t="s">
        <v>568</v>
      </c>
      <c r="C773" s="2" t="s">
        <v>568</v>
      </c>
      <c r="D773" s="3" t="s">
        <v>645</v>
      </c>
      <c r="E773" s="2" t="s">
        <v>646</v>
      </c>
      <c r="F773" s="2" t="s">
        <v>647</v>
      </c>
      <c r="G773" s="2" t="s">
        <v>522</v>
      </c>
      <c r="H773" s="3" t="s">
        <v>648</v>
      </c>
      <c r="I773" s="5">
        <v>4000000</v>
      </c>
      <c r="J773" s="5">
        <f>I773*1.125</f>
        <v>4500000</v>
      </c>
      <c r="K773" s="2" t="s">
        <v>12</v>
      </c>
      <c r="L773" s="2" t="s">
        <v>141</v>
      </c>
      <c r="M773" s="2" t="s">
        <v>3497</v>
      </c>
      <c r="N773" s="2" t="s">
        <v>2459</v>
      </c>
      <c r="O773" s="2" t="s">
        <v>694</v>
      </c>
      <c r="P773" s="2"/>
    </row>
    <row r="774" spans="1:16" ht="22.5">
      <c r="A774" s="2">
        <v>11226</v>
      </c>
      <c r="B774" s="2" t="s">
        <v>568</v>
      </c>
      <c r="C774" s="2" t="s">
        <v>568</v>
      </c>
      <c r="D774" s="3" t="s">
        <v>649</v>
      </c>
      <c r="E774" s="2" t="s">
        <v>637</v>
      </c>
      <c r="F774" s="2"/>
      <c r="G774" s="2" t="s">
        <v>3520</v>
      </c>
      <c r="H774" s="3" t="s">
        <v>650</v>
      </c>
      <c r="I774" s="5">
        <v>5000000</v>
      </c>
      <c r="J774" s="5">
        <f>I774*1.125</f>
        <v>5625000</v>
      </c>
      <c r="K774" s="2" t="s">
        <v>12</v>
      </c>
      <c r="L774" s="2" t="s">
        <v>141</v>
      </c>
      <c r="M774" s="2" t="s">
        <v>522</v>
      </c>
      <c r="N774" s="2" t="s">
        <v>2458</v>
      </c>
      <c r="O774" s="2" t="s">
        <v>694</v>
      </c>
      <c r="P774" s="2"/>
    </row>
    <row r="775" spans="1:16" ht="33.75">
      <c r="A775" s="2">
        <v>11227</v>
      </c>
      <c r="B775" s="2" t="s">
        <v>568</v>
      </c>
      <c r="C775" s="2" t="s">
        <v>568</v>
      </c>
      <c r="D775" s="3" t="s">
        <v>651</v>
      </c>
      <c r="E775" s="2" t="s">
        <v>637</v>
      </c>
      <c r="F775" s="2"/>
      <c r="G775" s="2" t="s">
        <v>3542</v>
      </c>
      <c r="H775" s="3" t="s">
        <v>652</v>
      </c>
      <c r="I775" s="5">
        <v>1100000</v>
      </c>
      <c r="J775" s="5">
        <f>I775*1.48</f>
        <v>1628000</v>
      </c>
      <c r="K775" s="2" t="s">
        <v>30</v>
      </c>
      <c r="L775" s="2" t="s">
        <v>141</v>
      </c>
      <c r="M775" s="2" t="s">
        <v>522</v>
      </c>
      <c r="N775" s="2" t="s">
        <v>2458</v>
      </c>
      <c r="O775" s="2" t="s">
        <v>694</v>
      </c>
      <c r="P775" s="2"/>
    </row>
    <row r="776" spans="1:16" ht="22.5">
      <c r="A776" s="2">
        <v>11228</v>
      </c>
      <c r="B776" s="2" t="s">
        <v>568</v>
      </c>
      <c r="C776" s="2" t="s">
        <v>653</v>
      </c>
      <c r="D776" s="3" t="s">
        <v>654</v>
      </c>
      <c r="E776" s="2" t="s">
        <v>587</v>
      </c>
      <c r="F776" s="2" t="s">
        <v>176</v>
      </c>
      <c r="G776" s="2"/>
      <c r="H776" s="3" t="s">
        <v>655</v>
      </c>
      <c r="I776" s="5">
        <v>1250000</v>
      </c>
      <c r="J776" s="5">
        <f>I776*1.125</f>
        <v>1406250</v>
      </c>
      <c r="K776" s="2" t="s">
        <v>12</v>
      </c>
      <c r="L776" s="2" t="s">
        <v>141</v>
      </c>
      <c r="M776" s="2" t="s">
        <v>3497</v>
      </c>
      <c r="N776" s="2" t="s">
        <v>2458</v>
      </c>
      <c r="O776" s="2" t="s">
        <v>694</v>
      </c>
      <c r="P776" s="2"/>
    </row>
    <row r="777" spans="1:16" ht="22.5">
      <c r="A777" s="2">
        <v>11229</v>
      </c>
      <c r="B777" s="2" t="s">
        <v>656</v>
      </c>
      <c r="C777" s="2" t="s">
        <v>568</v>
      </c>
      <c r="D777" s="3" t="s">
        <v>657</v>
      </c>
      <c r="E777" s="2" t="s">
        <v>483</v>
      </c>
      <c r="F777" s="2" t="s">
        <v>658</v>
      </c>
      <c r="G777" s="2" t="s">
        <v>3487</v>
      </c>
      <c r="H777" s="3" t="s">
        <v>635</v>
      </c>
      <c r="I777" s="5">
        <v>7000000</v>
      </c>
      <c r="J777" s="5">
        <f>I777*1.48</f>
        <v>10360000</v>
      </c>
      <c r="K777" s="2" t="s">
        <v>30</v>
      </c>
      <c r="L777" s="2" t="s">
        <v>141</v>
      </c>
      <c r="M777" s="2" t="s">
        <v>3499</v>
      </c>
      <c r="N777" s="2" t="s">
        <v>2459</v>
      </c>
      <c r="O777" s="2" t="s">
        <v>694</v>
      </c>
      <c r="P777" s="2"/>
    </row>
    <row r="778" spans="1:16" ht="22.5">
      <c r="A778" s="2">
        <v>11230</v>
      </c>
      <c r="B778" s="2" t="s">
        <v>187</v>
      </c>
      <c r="C778" s="2"/>
      <c r="D778" s="3" t="s">
        <v>1754</v>
      </c>
      <c r="E778" s="2" t="s">
        <v>170</v>
      </c>
      <c r="F778" s="2" t="s">
        <v>170</v>
      </c>
      <c r="G778" s="2" t="s">
        <v>170</v>
      </c>
      <c r="H778" s="3" t="s">
        <v>1755</v>
      </c>
      <c r="I778" s="5">
        <v>15000000</v>
      </c>
      <c r="J778" s="5">
        <f>I778*1.125</f>
        <v>16875000</v>
      </c>
      <c r="K778" s="2" t="s">
        <v>12</v>
      </c>
      <c r="L778" s="2" t="s">
        <v>141</v>
      </c>
      <c r="M778" s="2" t="s">
        <v>190</v>
      </c>
      <c r="N778" s="2" t="s">
        <v>415</v>
      </c>
      <c r="O778" s="2" t="s">
        <v>187</v>
      </c>
      <c r="P778" s="2"/>
    </row>
    <row r="779" spans="1:16" ht="22.5">
      <c r="A779" s="2">
        <v>11231</v>
      </c>
      <c r="B779" s="2" t="s">
        <v>1528</v>
      </c>
      <c r="C779" s="2" t="s">
        <v>1529</v>
      </c>
      <c r="D779" s="3" t="s">
        <v>1530</v>
      </c>
      <c r="E779" s="2" t="s">
        <v>1531</v>
      </c>
      <c r="F779" s="2" t="s">
        <v>1532</v>
      </c>
      <c r="G779" s="2" t="s">
        <v>3480</v>
      </c>
      <c r="H779" s="3" t="s">
        <v>1533</v>
      </c>
      <c r="I779" s="5">
        <v>2500000</v>
      </c>
      <c r="J779" s="5">
        <f>I779*1.125</f>
        <v>2812500</v>
      </c>
      <c r="K779" s="2" t="s">
        <v>12</v>
      </c>
      <c r="L779" s="2" t="s">
        <v>141</v>
      </c>
      <c r="M779" s="2" t="s">
        <v>3500</v>
      </c>
      <c r="N779" s="2" t="s">
        <v>2459</v>
      </c>
      <c r="O779" s="2" t="s">
        <v>1591</v>
      </c>
      <c r="P779" s="2"/>
    </row>
    <row r="780" spans="1:16" ht="22.5">
      <c r="A780" s="2">
        <v>11232</v>
      </c>
      <c r="B780" s="2" t="s">
        <v>1528</v>
      </c>
      <c r="C780" s="2" t="s">
        <v>1529</v>
      </c>
      <c r="D780" s="3" t="s">
        <v>3241</v>
      </c>
      <c r="E780" s="2" t="s">
        <v>1534</v>
      </c>
      <c r="F780" s="2" t="s">
        <v>1535</v>
      </c>
      <c r="G780" s="2" t="s">
        <v>3480</v>
      </c>
      <c r="H780" s="3" t="s">
        <v>1536</v>
      </c>
      <c r="I780" s="5">
        <v>13500000</v>
      </c>
      <c r="J780" s="5">
        <f>I780*1.125</f>
        <v>15187500</v>
      </c>
      <c r="K780" s="2" t="s">
        <v>12</v>
      </c>
      <c r="L780" s="2" t="s">
        <v>141</v>
      </c>
      <c r="M780" s="2" t="s">
        <v>3500</v>
      </c>
      <c r="N780" s="2" t="s">
        <v>2459</v>
      </c>
      <c r="O780" s="2" t="s">
        <v>1591</v>
      </c>
      <c r="P780" s="2"/>
    </row>
    <row r="781" spans="1:16" ht="22.5">
      <c r="A781" s="2">
        <v>11233</v>
      </c>
      <c r="B781" s="2" t="s">
        <v>92</v>
      </c>
      <c r="C781" s="2" t="s">
        <v>92</v>
      </c>
      <c r="D781" s="3" t="s">
        <v>809</v>
      </c>
      <c r="E781" s="2" t="s">
        <v>286</v>
      </c>
      <c r="F781" s="2" t="s">
        <v>888</v>
      </c>
      <c r="G781" s="2" t="s">
        <v>3533</v>
      </c>
      <c r="H781" s="3" t="s">
        <v>796</v>
      </c>
      <c r="I781" s="5">
        <v>13570000</v>
      </c>
      <c r="J781" s="5">
        <f>I781*2.026</f>
        <v>27492819.999999996</v>
      </c>
      <c r="K781" s="2" t="s">
        <v>42</v>
      </c>
      <c r="L781" s="2" t="s">
        <v>141</v>
      </c>
      <c r="M781" s="2" t="s">
        <v>3506</v>
      </c>
      <c r="N781" s="2" t="s">
        <v>2459</v>
      </c>
      <c r="O781" s="2" t="s">
        <v>694</v>
      </c>
      <c r="P781" s="2" t="s">
        <v>141</v>
      </c>
    </row>
    <row r="782" spans="1:16" ht="22.5">
      <c r="A782" s="2">
        <v>11234</v>
      </c>
      <c r="B782" s="2" t="s">
        <v>92</v>
      </c>
      <c r="C782" s="2" t="s">
        <v>92</v>
      </c>
      <c r="D782" s="3" t="s">
        <v>809</v>
      </c>
      <c r="E782" s="2" t="s">
        <v>889</v>
      </c>
      <c r="F782" s="2" t="s">
        <v>15</v>
      </c>
      <c r="G782" s="2" t="s">
        <v>3533</v>
      </c>
      <c r="H782" s="3" t="s">
        <v>796</v>
      </c>
      <c r="I782" s="5">
        <v>16600000</v>
      </c>
      <c r="J782" s="5">
        <f>I782*1.125</f>
        <v>18675000</v>
      </c>
      <c r="K782" s="2" t="s">
        <v>12</v>
      </c>
      <c r="L782" s="2" t="s">
        <v>141</v>
      </c>
      <c r="M782" s="2" t="s">
        <v>3510</v>
      </c>
      <c r="N782" s="2" t="s">
        <v>2459</v>
      </c>
      <c r="O782" s="2" t="s">
        <v>694</v>
      </c>
      <c r="P782" s="2"/>
    </row>
    <row r="783" spans="1:16" ht="22.5">
      <c r="A783" s="2">
        <v>11235</v>
      </c>
      <c r="B783" s="2" t="s">
        <v>92</v>
      </c>
      <c r="C783" s="2" t="s">
        <v>92</v>
      </c>
      <c r="D783" s="3" t="s">
        <v>809</v>
      </c>
      <c r="E783" s="2" t="s">
        <v>15</v>
      </c>
      <c r="F783" s="2" t="s">
        <v>614</v>
      </c>
      <c r="G783" s="2" t="s">
        <v>3487</v>
      </c>
      <c r="H783" s="3" t="s">
        <v>890</v>
      </c>
      <c r="I783" s="5">
        <v>33000000</v>
      </c>
      <c r="J783" s="5">
        <f>I783*1.48</f>
        <v>48840000</v>
      </c>
      <c r="K783" s="2" t="s">
        <v>30</v>
      </c>
      <c r="L783" s="2" t="s">
        <v>141</v>
      </c>
      <c r="M783" s="2" t="s">
        <v>3506</v>
      </c>
      <c r="N783" s="2" t="s">
        <v>2459</v>
      </c>
      <c r="O783" s="2" t="s">
        <v>694</v>
      </c>
      <c r="P783" s="2" t="s">
        <v>141</v>
      </c>
    </row>
    <row r="784" spans="1:16" ht="22.5">
      <c r="A784" s="2">
        <v>11236</v>
      </c>
      <c r="B784" s="2" t="s">
        <v>92</v>
      </c>
      <c r="C784" s="2" t="s">
        <v>92</v>
      </c>
      <c r="D784" s="3" t="s">
        <v>891</v>
      </c>
      <c r="E784" s="2" t="s">
        <v>892</v>
      </c>
      <c r="F784" s="2" t="s">
        <v>893</v>
      </c>
      <c r="G784" s="2" t="s">
        <v>3487</v>
      </c>
      <c r="H784" s="3" t="s">
        <v>894</v>
      </c>
      <c r="I784" s="5">
        <v>4000000</v>
      </c>
      <c r="J784" s="5">
        <f>I784*2.026</f>
        <v>8103999.999999999</v>
      </c>
      <c r="K784" s="2" t="s">
        <v>42</v>
      </c>
      <c r="L784" s="2" t="s">
        <v>141</v>
      </c>
      <c r="M784" s="2" t="s">
        <v>3510</v>
      </c>
      <c r="N784" s="2" t="s">
        <v>2459</v>
      </c>
      <c r="O784" s="2" t="s">
        <v>694</v>
      </c>
      <c r="P784" s="2"/>
    </row>
    <row r="785" spans="1:16" ht="22.5">
      <c r="A785" s="2">
        <v>11238</v>
      </c>
      <c r="B785" s="2" t="s">
        <v>92</v>
      </c>
      <c r="C785" s="2" t="s">
        <v>92</v>
      </c>
      <c r="D785" s="3" t="s">
        <v>895</v>
      </c>
      <c r="E785" s="2" t="s">
        <v>896</v>
      </c>
      <c r="F785" s="2"/>
      <c r="G785" s="2" t="s">
        <v>3590</v>
      </c>
      <c r="H785" s="3" t="s">
        <v>897</v>
      </c>
      <c r="I785" s="5">
        <v>10000000</v>
      </c>
      <c r="J785" s="5">
        <f>I785*2.026</f>
        <v>20259999.999999996</v>
      </c>
      <c r="K785" s="2" t="s">
        <v>42</v>
      </c>
      <c r="L785" s="2" t="s">
        <v>141</v>
      </c>
      <c r="M785" s="2" t="s">
        <v>3497</v>
      </c>
      <c r="N785" s="2" t="s">
        <v>2459</v>
      </c>
      <c r="O785" s="2" t="s">
        <v>694</v>
      </c>
      <c r="P785" s="2"/>
    </row>
    <row r="786" spans="1:16" ht="33.75">
      <c r="A786" s="2">
        <v>11239</v>
      </c>
      <c r="B786" s="2" t="s">
        <v>299</v>
      </c>
      <c r="C786" s="2" t="s">
        <v>299</v>
      </c>
      <c r="D786" s="3" t="s">
        <v>898</v>
      </c>
      <c r="E786" s="2" t="s">
        <v>170</v>
      </c>
      <c r="F786" s="2" t="s">
        <v>170</v>
      </c>
      <c r="G786" s="2" t="s">
        <v>3594</v>
      </c>
      <c r="H786" s="3" t="s">
        <v>899</v>
      </c>
      <c r="I786" s="5">
        <v>16000000</v>
      </c>
      <c r="J786" s="5">
        <f>I786*2.026</f>
        <v>32415999.999999996</v>
      </c>
      <c r="K786" s="2" t="s">
        <v>42</v>
      </c>
      <c r="L786" s="2" t="s">
        <v>141</v>
      </c>
      <c r="M786" s="2" t="s">
        <v>3506</v>
      </c>
      <c r="N786" s="2" t="s">
        <v>2458</v>
      </c>
      <c r="O786" s="2" t="s">
        <v>694</v>
      </c>
      <c r="P786" s="2"/>
    </row>
    <row r="787" spans="1:16" ht="33.75">
      <c r="A787" s="2">
        <v>11240</v>
      </c>
      <c r="B787" s="2" t="s">
        <v>299</v>
      </c>
      <c r="C787" s="2" t="s">
        <v>299</v>
      </c>
      <c r="D787" s="3" t="s">
        <v>900</v>
      </c>
      <c r="E787" s="2" t="s">
        <v>901</v>
      </c>
      <c r="F787" s="2" t="s">
        <v>312</v>
      </c>
      <c r="G787" s="2" t="s">
        <v>3487</v>
      </c>
      <c r="H787" s="3" t="s">
        <v>902</v>
      </c>
      <c r="I787" s="5">
        <v>2900000</v>
      </c>
      <c r="J787" s="5">
        <f>I787*1.125</f>
        <v>3262500</v>
      </c>
      <c r="K787" s="2" t="s">
        <v>12</v>
      </c>
      <c r="L787" s="2" t="s">
        <v>141</v>
      </c>
      <c r="M787" s="2" t="s">
        <v>3506</v>
      </c>
      <c r="N787" s="2" t="s">
        <v>2458</v>
      </c>
      <c r="O787" s="2" t="s">
        <v>694</v>
      </c>
      <c r="P787" s="2"/>
    </row>
    <row r="788" spans="1:16" ht="22.5">
      <c r="A788" s="2">
        <v>11241</v>
      </c>
      <c r="B788" s="2" t="s">
        <v>299</v>
      </c>
      <c r="C788" s="2" t="s">
        <v>299</v>
      </c>
      <c r="D788" s="3" t="s">
        <v>903</v>
      </c>
      <c r="E788" s="2" t="s">
        <v>904</v>
      </c>
      <c r="F788" s="2" t="s">
        <v>465</v>
      </c>
      <c r="G788" s="2" t="s">
        <v>3487</v>
      </c>
      <c r="H788" s="3" t="s">
        <v>905</v>
      </c>
      <c r="I788" s="5">
        <v>2000000</v>
      </c>
      <c r="J788" s="5">
        <f>I788*1.125</f>
        <v>2250000</v>
      </c>
      <c r="K788" s="2" t="s">
        <v>12</v>
      </c>
      <c r="L788" s="2" t="s">
        <v>141</v>
      </c>
      <c r="M788" s="2" t="s">
        <v>3488</v>
      </c>
      <c r="N788" s="2" t="s">
        <v>2458</v>
      </c>
      <c r="O788" s="2" t="s">
        <v>694</v>
      </c>
      <c r="P788" s="2"/>
    </row>
    <row r="789" spans="1:16" ht="22.5">
      <c r="A789" s="2">
        <v>11242</v>
      </c>
      <c r="B789" s="2" t="s">
        <v>2403</v>
      </c>
      <c r="C789" s="2" t="s">
        <v>138</v>
      </c>
      <c r="D789" s="3" t="s">
        <v>2416</v>
      </c>
      <c r="E789" s="2" t="s">
        <v>2417</v>
      </c>
      <c r="F789" s="2" t="s">
        <v>2418</v>
      </c>
      <c r="G789" s="2" t="s">
        <v>190</v>
      </c>
      <c r="H789" s="3" t="s">
        <v>3217</v>
      </c>
      <c r="I789" s="5">
        <v>20000000</v>
      </c>
      <c r="J789" s="5">
        <f>I789*1.48</f>
        <v>29600000</v>
      </c>
      <c r="K789" s="2" t="s">
        <v>30</v>
      </c>
      <c r="L789" s="2"/>
      <c r="M789" s="2" t="s">
        <v>3497</v>
      </c>
      <c r="N789" s="2" t="s">
        <v>421</v>
      </c>
      <c r="O789" s="2" t="s">
        <v>1817</v>
      </c>
      <c r="P789" s="2"/>
    </row>
    <row r="790" spans="1:16" ht="33.75">
      <c r="A790" s="2">
        <v>11243</v>
      </c>
      <c r="B790" s="2" t="s">
        <v>1025</v>
      </c>
      <c r="C790" s="2" t="s">
        <v>92</v>
      </c>
      <c r="D790" s="3" t="s">
        <v>1030</v>
      </c>
      <c r="E790" s="2" t="s">
        <v>842</v>
      </c>
      <c r="F790" s="2" t="s">
        <v>1031</v>
      </c>
      <c r="G790" s="2" t="s">
        <v>3487</v>
      </c>
      <c r="H790" s="3" t="s">
        <v>3679</v>
      </c>
      <c r="I790" s="5">
        <v>14000000</v>
      </c>
      <c r="J790" s="5">
        <f>I790*1.48</f>
        <v>20720000</v>
      </c>
      <c r="K790" s="2" t="s">
        <v>30</v>
      </c>
      <c r="L790" s="2" t="s">
        <v>141</v>
      </c>
      <c r="M790" s="2" t="s">
        <v>3491</v>
      </c>
      <c r="N790" s="2" t="s">
        <v>2459</v>
      </c>
      <c r="O790" s="2" t="s">
        <v>1817</v>
      </c>
      <c r="P790" s="2"/>
    </row>
    <row r="791" spans="1:16" ht="22.5">
      <c r="A791" s="2">
        <v>11245</v>
      </c>
      <c r="B791" s="2" t="s">
        <v>142</v>
      </c>
      <c r="C791" s="2" t="s">
        <v>142</v>
      </c>
      <c r="D791" s="3" t="s">
        <v>177</v>
      </c>
      <c r="E791" s="2" t="s">
        <v>143</v>
      </c>
      <c r="F791" s="2" t="s">
        <v>158</v>
      </c>
      <c r="G791" s="2" t="s">
        <v>3606</v>
      </c>
      <c r="H791" s="3" t="s">
        <v>178</v>
      </c>
      <c r="I791" s="5">
        <v>3106663</v>
      </c>
      <c r="J791" s="5">
        <f>I791*2.772</f>
        <v>8611669.836</v>
      </c>
      <c r="K791" s="2" t="s">
        <v>154</v>
      </c>
      <c r="L791" s="2" t="s">
        <v>141</v>
      </c>
      <c r="M791" s="2" t="s">
        <v>3605</v>
      </c>
      <c r="N791" s="2" t="s">
        <v>2459</v>
      </c>
      <c r="O791" s="2" t="s">
        <v>694</v>
      </c>
      <c r="P791" s="2"/>
    </row>
    <row r="792" spans="1:16" ht="22.5">
      <c r="A792" s="2">
        <v>11246</v>
      </c>
      <c r="B792" s="2" t="s">
        <v>142</v>
      </c>
      <c r="C792" s="2" t="s">
        <v>142</v>
      </c>
      <c r="D792" s="3" t="s">
        <v>179</v>
      </c>
      <c r="E792" s="2"/>
      <c r="F792" s="2"/>
      <c r="G792" s="2" t="s">
        <v>3480</v>
      </c>
      <c r="H792" s="3" t="s">
        <v>180</v>
      </c>
      <c r="I792" s="5">
        <v>1466273</v>
      </c>
      <c r="J792" s="5">
        <f>I792*2.772</f>
        <v>4064508.7559999996</v>
      </c>
      <c r="K792" s="2" t="s">
        <v>154</v>
      </c>
      <c r="L792" s="2" t="s">
        <v>141</v>
      </c>
      <c r="M792" s="2" t="s">
        <v>3476</v>
      </c>
      <c r="N792" s="2" t="s">
        <v>2458</v>
      </c>
      <c r="O792" s="2" t="s">
        <v>694</v>
      </c>
      <c r="P792" s="2"/>
    </row>
    <row r="793" spans="1:16" ht="22.5">
      <c r="A793" s="2">
        <v>11249</v>
      </c>
      <c r="B793" s="2" t="s">
        <v>142</v>
      </c>
      <c r="C793" s="2" t="s">
        <v>142</v>
      </c>
      <c r="D793" s="3" t="s">
        <v>181</v>
      </c>
      <c r="E793" s="2" t="s">
        <v>182</v>
      </c>
      <c r="F793" s="2" t="s">
        <v>183</v>
      </c>
      <c r="G793" s="2" t="s">
        <v>3516</v>
      </c>
      <c r="H793" s="3" t="s">
        <v>3416</v>
      </c>
      <c r="I793" s="5">
        <v>4651458</v>
      </c>
      <c r="J793" s="5">
        <f>I793*2.026</f>
        <v>9423853.908</v>
      </c>
      <c r="K793" s="2" t="s">
        <v>42</v>
      </c>
      <c r="L793" s="2" t="s">
        <v>141</v>
      </c>
      <c r="M793" s="2" t="s">
        <v>176</v>
      </c>
      <c r="N793" s="2" t="s">
        <v>2458</v>
      </c>
      <c r="O793" s="2" t="s">
        <v>694</v>
      </c>
      <c r="P793" s="2" t="s">
        <v>141</v>
      </c>
    </row>
    <row r="794" spans="1:16" ht="22.5">
      <c r="A794" s="2">
        <v>11251</v>
      </c>
      <c r="B794" s="2" t="s">
        <v>142</v>
      </c>
      <c r="C794" s="2" t="s">
        <v>142</v>
      </c>
      <c r="D794" s="3" t="s">
        <v>159</v>
      </c>
      <c r="E794" s="2" t="s">
        <v>184</v>
      </c>
      <c r="F794" s="2" t="s">
        <v>173</v>
      </c>
      <c r="G794" s="2" t="s">
        <v>3606</v>
      </c>
      <c r="H794" s="3" t="s">
        <v>185</v>
      </c>
      <c r="I794" s="5">
        <v>4234436</v>
      </c>
      <c r="J794" s="5">
        <f>I794*2.772</f>
        <v>11737856.591999998</v>
      </c>
      <c r="K794" s="2" t="s">
        <v>154</v>
      </c>
      <c r="L794" s="2" t="s">
        <v>141</v>
      </c>
      <c r="M794" s="2" t="s">
        <v>3476</v>
      </c>
      <c r="N794" s="2" t="s">
        <v>2459</v>
      </c>
      <c r="O794" s="2" t="s">
        <v>694</v>
      </c>
      <c r="P794" s="2"/>
    </row>
    <row r="795" spans="1:16" ht="78.75">
      <c r="A795" s="2">
        <v>11252</v>
      </c>
      <c r="B795" s="2" t="s">
        <v>1108</v>
      </c>
      <c r="C795" s="2" t="s">
        <v>1108</v>
      </c>
      <c r="D795" s="3" t="s">
        <v>1401</v>
      </c>
      <c r="E795" s="2" t="s">
        <v>1268</v>
      </c>
      <c r="F795" s="2" t="s">
        <v>1270</v>
      </c>
      <c r="G795" s="2" t="s">
        <v>3477</v>
      </c>
      <c r="H795" s="3" t="s">
        <v>1402</v>
      </c>
      <c r="I795" s="5">
        <v>4900000</v>
      </c>
      <c r="J795" s="5">
        <f aca="true" t="shared" si="6" ref="J795:J813">I795*1.48</f>
        <v>7252000</v>
      </c>
      <c r="K795" s="2" t="s">
        <v>30</v>
      </c>
      <c r="L795" s="2"/>
      <c r="M795" s="2" t="s">
        <v>3474</v>
      </c>
      <c r="N795" s="2" t="s">
        <v>2460</v>
      </c>
      <c r="O795" s="2" t="s">
        <v>1591</v>
      </c>
      <c r="P795" s="2"/>
    </row>
    <row r="796" spans="1:16" ht="78.75">
      <c r="A796" s="2">
        <v>11253</v>
      </c>
      <c r="B796" s="2" t="s">
        <v>1108</v>
      </c>
      <c r="C796" s="2" t="s">
        <v>1108</v>
      </c>
      <c r="D796" s="3" t="s">
        <v>1403</v>
      </c>
      <c r="E796" s="2" t="s">
        <v>1268</v>
      </c>
      <c r="F796" s="2" t="s">
        <v>1322</v>
      </c>
      <c r="G796" s="2" t="s">
        <v>3477</v>
      </c>
      <c r="H796" s="3" t="s">
        <v>1404</v>
      </c>
      <c r="I796" s="5">
        <v>3600000</v>
      </c>
      <c r="J796" s="5">
        <f t="shared" si="6"/>
        <v>5328000</v>
      </c>
      <c r="K796" s="2" t="s">
        <v>30</v>
      </c>
      <c r="L796" s="2"/>
      <c r="M796" s="2" t="s">
        <v>3474</v>
      </c>
      <c r="N796" s="2" t="s">
        <v>2460</v>
      </c>
      <c r="O796" s="2" t="s">
        <v>1591</v>
      </c>
      <c r="P796" s="2"/>
    </row>
    <row r="797" spans="1:16" ht="78.75">
      <c r="A797" s="2">
        <v>11254</v>
      </c>
      <c r="B797" s="2" t="s">
        <v>1108</v>
      </c>
      <c r="C797" s="2" t="s">
        <v>1108</v>
      </c>
      <c r="D797" s="3" t="s">
        <v>1405</v>
      </c>
      <c r="E797" s="2" t="s">
        <v>1268</v>
      </c>
      <c r="F797" s="2" t="s">
        <v>1236</v>
      </c>
      <c r="G797" s="2" t="s">
        <v>3477</v>
      </c>
      <c r="H797" s="3" t="s">
        <v>1402</v>
      </c>
      <c r="I797" s="5">
        <v>5400000</v>
      </c>
      <c r="J797" s="5">
        <f t="shared" si="6"/>
        <v>7992000</v>
      </c>
      <c r="K797" s="2" t="s">
        <v>30</v>
      </c>
      <c r="L797" s="2"/>
      <c r="M797" s="2" t="s">
        <v>3474</v>
      </c>
      <c r="N797" s="2" t="s">
        <v>2460</v>
      </c>
      <c r="O797" s="2" t="s">
        <v>1591</v>
      </c>
      <c r="P797" s="2"/>
    </row>
    <row r="798" spans="1:16" ht="78.75">
      <c r="A798" s="2">
        <v>11255</v>
      </c>
      <c r="B798" s="2" t="s">
        <v>1108</v>
      </c>
      <c r="C798" s="2" t="s">
        <v>1108</v>
      </c>
      <c r="D798" s="3" t="s">
        <v>1406</v>
      </c>
      <c r="E798" s="2" t="s">
        <v>1407</v>
      </c>
      <c r="F798" s="2" t="s">
        <v>1322</v>
      </c>
      <c r="G798" s="2" t="s">
        <v>3475</v>
      </c>
      <c r="H798" s="3" t="s">
        <v>1402</v>
      </c>
      <c r="I798" s="5">
        <v>700000</v>
      </c>
      <c r="J798" s="5">
        <f t="shared" si="6"/>
        <v>1036000</v>
      </c>
      <c r="K798" s="2" t="s">
        <v>30</v>
      </c>
      <c r="L798" s="2"/>
      <c r="M798" s="2" t="s">
        <v>3474</v>
      </c>
      <c r="N798" s="2" t="s">
        <v>2460</v>
      </c>
      <c r="O798" s="2" t="s">
        <v>1591</v>
      </c>
      <c r="P798" s="2"/>
    </row>
    <row r="799" spans="1:16" ht="33.75">
      <c r="A799" s="2">
        <v>11256</v>
      </c>
      <c r="B799" s="2" t="s">
        <v>1108</v>
      </c>
      <c r="C799" s="2" t="s">
        <v>1108</v>
      </c>
      <c r="D799" s="3" t="s">
        <v>1408</v>
      </c>
      <c r="E799" s="2" t="s">
        <v>1354</v>
      </c>
      <c r="F799" s="2" t="s">
        <v>436</v>
      </c>
      <c r="G799" s="2" t="s">
        <v>3475</v>
      </c>
      <c r="H799" s="3" t="s">
        <v>1409</v>
      </c>
      <c r="I799" s="5">
        <v>2100000</v>
      </c>
      <c r="J799" s="5">
        <f t="shared" si="6"/>
        <v>3108000</v>
      </c>
      <c r="K799" s="2" t="s">
        <v>30</v>
      </c>
      <c r="L799" s="2"/>
      <c r="M799" s="2" t="s">
        <v>3474</v>
      </c>
      <c r="N799" s="2" t="s">
        <v>2460</v>
      </c>
      <c r="O799" s="2" t="s">
        <v>1591</v>
      </c>
      <c r="P799" s="2"/>
    </row>
    <row r="800" spans="1:16" ht="45">
      <c r="A800" s="2">
        <v>11257</v>
      </c>
      <c r="B800" s="2" t="s">
        <v>1108</v>
      </c>
      <c r="C800" s="2" t="s">
        <v>1108</v>
      </c>
      <c r="D800" s="3" t="s">
        <v>1410</v>
      </c>
      <c r="E800" s="2" t="s">
        <v>1209</v>
      </c>
      <c r="F800" s="2" t="s">
        <v>1354</v>
      </c>
      <c r="G800" s="2" t="s">
        <v>3475</v>
      </c>
      <c r="H800" s="3" t="s">
        <v>1411</v>
      </c>
      <c r="I800" s="5">
        <v>950000</v>
      </c>
      <c r="J800" s="5">
        <f t="shared" si="6"/>
        <v>1406000</v>
      </c>
      <c r="K800" s="2" t="s">
        <v>30</v>
      </c>
      <c r="L800" s="2"/>
      <c r="M800" s="2" t="s">
        <v>3474</v>
      </c>
      <c r="N800" s="2" t="s">
        <v>2460</v>
      </c>
      <c r="O800" s="2" t="s">
        <v>1591</v>
      </c>
      <c r="P800" s="2"/>
    </row>
    <row r="801" spans="1:16" ht="33.75">
      <c r="A801" s="2">
        <v>11258</v>
      </c>
      <c r="B801" s="2" t="s">
        <v>1108</v>
      </c>
      <c r="C801" s="2" t="s">
        <v>1108</v>
      </c>
      <c r="D801" s="3" t="s">
        <v>1412</v>
      </c>
      <c r="E801" s="2" t="s">
        <v>1354</v>
      </c>
      <c r="F801" s="2" t="s">
        <v>436</v>
      </c>
      <c r="G801" s="2" t="s">
        <v>3477</v>
      </c>
      <c r="H801" s="3" t="s">
        <v>1413</v>
      </c>
      <c r="I801" s="5">
        <v>1900000</v>
      </c>
      <c r="J801" s="5">
        <f t="shared" si="6"/>
        <v>2812000</v>
      </c>
      <c r="K801" s="2" t="s">
        <v>30</v>
      </c>
      <c r="L801" s="2"/>
      <c r="M801" s="2" t="s">
        <v>3474</v>
      </c>
      <c r="N801" s="2" t="s">
        <v>2460</v>
      </c>
      <c r="O801" s="2" t="s">
        <v>1591</v>
      </c>
      <c r="P801" s="2"/>
    </row>
    <row r="802" spans="1:16" ht="45">
      <c r="A802" s="2">
        <v>11259</v>
      </c>
      <c r="B802" s="2" t="s">
        <v>1108</v>
      </c>
      <c r="C802" s="2" t="s">
        <v>1108</v>
      </c>
      <c r="D802" s="3" t="s">
        <v>1414</v>
      </c>
      <c r="E802" s="2" t="s">
        <v>1322</v>
      </c>
      <c r="F802" s="2" t="s">
        <v>1354</v>
      </c>
      <c r="G802" s="2" t="s">
        <v>3477</v>
      </c>
      <c r="H802" s="3" t="s">
        <v>1411</v>
      </c>
      <c r="I802" s="5">
        <v>200000</v>
      </c>
      <c r="J802" s="5">
        <f t="shared" si="6"/>
        <v>296000</v>
      </c>
      <c r="K802" s="2" t="s">
        <v>30</v>
      </c>
      <c r="L802" s="2"/>
      <c r="M802" s="2" t="s">
        <v>3474</v>
      </c>
      <c r="N802" s="2" t="s">
        <v>2460</v>
      </c>
      <c r="O802" s="2" t="s">
        <v>1591</v>
      </c>
      <c r="P802" s="2"/>
    </row>
    <row r="803" spans="1:16" ht="78.75">
      <c r="A803" s="2">
        <v>11260</v>
      </c>
      <c r="B803" s="2" t="s">
        <v>1108</v>
      </c>
      <c r="C803" s="2" t="s">
        <v>1108</v>
      </c>
      <c r="D803" s="3" t="s">
        <v>1415</v>
      </c>
      <c r="E803" s="2" t="s">
        <v>1178</v>
      </c>
      <c r="F803" s="2" t="s">
        <v>1119</v>
      </c>
      <c r="G803" s="2" t="s">
        <v>3477</v>
      </c>
      <c r="H803" s="3" t="s">
        <v>1402</v>
      </c>
      <c r="I803" s="5">
        <v>2100000</v>
      </c>
      <c r="J803" s="5">
        <f t="shared" si="6"/>
        <v>3108000</v>
      </c>
      <c r="K803" s="2" t="s">
        <v>30</v>
      </c>
      <c r="L803" s="2"/>
      <c r="M803" s="2" t="s">
        <v>3474</v>
      </c>
      <c r="N803" s="2" t="s">
        <v>2460</v>
      </c>
      <c r="O803" s="2" t="s">
        <v>1591</v>
      </c>
      <c r="P803" s="2"/>
    </row>
    <row r="804" spans="1:16" ht="33.75">
      <c r="A804" s="2">
        <v>11261</v>
      </c>
      <c r="B804" s="2" t="s">
        <v>1108</v>
      </c>
      <c r="C804" s="2" t="s">
        <v>1108</v>
      </c>
      <c r="D804" s="3" t="s">
        <v>1416</v>
      </c>
      <c r="E804" s="2" t="s">
        <v>1178</v>
      </c>
      <c r="F804" s="2" t="s">
        <v>1118</v>
      </c>
      <c r="G804" s="2" t="s">
        <v>3477</v>
      </c>
      <c r="H804" s="3" t="s">
        <v>1417</v>
      </c>
      <c r="I804" s="5">
        <v>4000000</v>
      </c>
      <c r="J804" s="5">
        <f t="shared" si="6"/>
        <v>5920000</v>
      </c>
      <c r="K804" s="2" t="s">
        <v>30</v>
      </c>
      <c r="L804" s="2"/>
      <c r="M804" s="2" t="s">
        <v>3474</v>
      </c>
      <c r="N804" s="2" t="s">
        <v>2460</v>
      </c>
      <c r="O804" s="2" t="s">
        <v>1591</v>
      </c>
      <c r="P804" s="2"/>
    </row>
    <row r="805" spans="1:16" ht="45">
      <c r="A805" s="2">
        <v>11262</v>
      </c>
      <c r="B805" s="2" t="s">
        <v>1108</v>
      </c>
      <c r="C805" s="2" t="s">
        <v>1108</v>
      </c>
      <c r="D805" s="3" t="s">
        <v>1418</v>
      </c>
      <c r="E805" s="2" t="s">
        <v>1419</v>
      </c>
      <c r="F805" s="2" t="s">
        <v>1178</v>
      </c>
      <c r="G805" s="2" t="s">
        <v>3477</v>
      </c>
      <c r="H805" s="3" t="s">
        <v>1411</v>
      </c>
      <c r="I805" s="5">
        <v>3700000</v>
      </c>
      <c r="J805" s="5">
        <f t="shared" si="6"/>
        <v>5476000</v>
      </c>
      <c r="K805" s="2" t="s">
        <v>30</v>
      </c>
      <c r="L805" s="2"/>
      <c r="M805" s="2" t="s">
        <v>3474</v>
      </c>
      <c r="N805" s="2" t="s">
        <v>2460</v>
      </c>
      <c r="O805" s="2" t="s">
        <v>1591</v>
      </c>
      <c r="P805" s="2"/>
    </row>
    <row r="806" spans="1:16" ht="22.5">
      <c r="A806" s="2">
        <v>11263</v>
      </c>
      <c r="B806" s="2" t="s">
        <v>1108</v>
      </c>
      <c r="C806" s="2" t="s">
        <v>1108</v>
      </c>
      <c r="D806" s="3" t="s">
        <v>1420</v>
      </c>
      <c r="E806" s="2" t="s">
        <v>1421</v>
      </c>
      <c r="F806" s="2" t="s">
        <v>1118</v>
      </c>
      <c r="G806" s="2" t="s">
        <v>3477</v>
      </c>
      <c r="H806" s="3" t="s">
        <v>1422</v>
      </c>
      <c r="I806" s="5">
        <v>1950000</v>
      </c>
      <c r="J806" s="5">
        <f t="shared" si="6"/>
        <v>2886000</v>
      </c>
      <c r="K806" s="2" t="s">
        <v>30</v>
      </c>
      <c r="L806" s="2"/>
      <c r="M806" s="2" t="s">
        <v>3474</v>
      </c>
      <c r="N806" s="2" t="s">
        <v>2460</v>
      </c>
      <c r="O806" s="2" t="s">
        <v>1591</v>
      </c>
      <c r="P806" s="2"/>
    </row>
    <row r="807" spans="1:16" ht="33.75">
      <c r="A807" s="2">
        <v>11264</v>
      </c>
      <c r="B807" s="2" t="s">
        <v>1108</v>
      </c>
      <c r="C807" s="2" t="s">
        <v>1108</v>
      </c>
      <c r="D807" s="3" t="s">
        <v>1423</v>
      </c>
      <c r="E807" s="2" t="s">
        <v>1424</v>
      </c>
      <c r="F807" s="2" t="s">
        <v>1108</v>
      </c>
      <c r="G807" s="2" t="s">
        <v>3489</v>
      </c>
      <c r="H807" s="3" t="s">
        <v>3417</v>
      </c>
      <c r="I807" s="5">
        <v>1100000</v>
      </c>
      <c r="J807" s="5">
        <f t="shared" si="6"/>
        <v>1628000</v>
      </c>
      <c r="K807" s="2" t="s">
        <v>30</v>
      </c>
      <c r="L807" s="2"/>
      <c r="M807" s="2" t="s">
        <v>3474</v>
      </c>
      <c r="N807" s="2" t="s">
        <v>2460</v>
      </c>
      <c r="O807" s="2" t="s">
        <v>1591</v>
      </c>
      <c r="P807" s="2"/>
    </row>
    <row r="808" spans="1:16" ht="67.5">
      <c r="A808" s="2">
        <v>11265</v>
      </c>
      <c r="B808" s="2" t="s">
        <v>1108</v>
      </c>
      <c r="C808" s="2" t="s">
        <v>1108</v>
      </c>
      <c r="D808" s="3" t="s">
        <v>1425</v>
      </c>
      <c r="E808" s="2" t="s">
        <v>1426</v>
      </c>
      <c r="F808" s="2"/>
      <c r="G808" s="2"/>
      <c r="H808" s="3" t="s">
        <v>1427</v>
      </c>
      <c r="I808" s="5">
        <v>2520000</v>
      </c>
      <c r="J808" s="5">
        <f t="shared" si="6"/>
        <v>3729600</v>
      </c>
      <c r="K808" s="2" t="s">
        <v>30</v>
      </c>
      <c r="L808" s="2"/>
      <c r="M808" s="2" t="s">
        <v>3474</v>
      </c>
      <c r="N808" s="2" t="s">
        <v>2460</v>
      </c>
      <c r="O808" s="2" t="s">
        <v>1591</v>
      </c>
      <c r="P808" s="2"/>
    </row>
    <row r="809" spans="1:16" ht="22.5">
      <c r="A809" s="2">
        <v>11268</v>
      </c>
      <c r="B809" s="2" t="s">
        <v>1108</v>
      </c>
      <c r="C809" s="2" t="s">
        <v>1108</v>
      </c>
      <c r="D809" s="3" t="s">
        <v>1428</v>
      </c>
      <c r="E809" s="2" t="s">
        <v>1429</v>
      </c>
      <c r="F809" s="2"/>
      <c r="G809" s="2"/>
      <c r="H809" s="3" t="s">
        <v>1430</v>
      </c>
      <c r="I809" s="5">
        <f>100000*9</f>
        <v>900000</v>
      </c>
      <c r="J809" s="5">
        <f t="shared" si="6"/>
        <v>1332000</v>
      </c>
      <c r="K809" s="2" t="s">
        <v>30</v>
      </c>
      <c r="L809" s="2"/>
      <c r="M809" s="2" t="s">
        <v>3479</v>
      </c>
      <c r="N809" s="2" t="s">
        <v>2460</v>
      </c>
      <c r="O809" s="2" t="s">
        <v>1591</v>
      </c>
      <c r="P809" s="2"/>
    </row>
    <row r="810" spans="1:16" ht="67.5">
      <c r="A810" s="2">
        <v>11269</v>
      </c>
      <c r="B810" s="2" t="s">
        <v>1108</v>
      </c>
      <c r="C810" s="2" t="s">
        <v>1108</v>
      </c>
      <c r="D810" s="3" t="s">
        <v>1431</v>
      </c>
      <c r="E810" s="2" t="s">
        <v>1432</v>
      </c>
      <c r="F810" s="2"/>
      <c r="G810" s="2"/>
      <c r="H810" s="3" t="s">
        <v>1433</v>
      </c>
      <c r="I810" s="5">
        <f>100000+(50000*9)</f>
        <v>550000</v>
      </c>
      <c r="J810" s="5">
        <f t="shared" si="6"/>
        <v>814000</v>
      </c>
      <c r="K810" s="2" t="s">
        <v>30</v>
      </c>
      <c r="L810" s="2"/>
      <c r="M810" s="2" t="s">
        <v>3479</v>
      </c>
      <c r="N810" s="2" t="s">
        <v>2458</v>
      </c>
      <c r="O810" s="2" t="s">
        <v>1591</v>
      </c>
      <c r="P810" s="2"/>
    </row>
    <row r="811" spans="1:16" ht="22.5">
      <c r="A811" s="2">
        <v>11270</v>
      </c>
      <c r="B811" s="2" t="s">
        <v>1108</v>
      </c>
      <c r="C811" s="2" t="s">
        <v>1108</v>
      </c>
      <c r="D811" s="3" t="s">
        <v>1434</v>
      </c>
      <c r="E811" s="2" t="s">
        <v>1435</v>
      </c>
      <c r="F811" s="2"/>
      <c r="G811" s="2"/>
      <c r="H811" s="3" t="s">
        <v>1436</v>
      </c>
      <c r="I811" s="5">
        <f>200000*9</f>
        <v>1800000</v>
      </c>
      <c r="J811" s="5">
        <f t="shared" si="6"/>
        <v>2664000</v>
      </c>
      <c r="K811" s="2" t="s">
        <v>30</v>
      </c>
      <c r="L811" s="2"/>
      <c r="M811" s="2" t="s">
        <v>3479</v>
      </c>
      <c r="N811" s="2" t="s">
        <v>2460</v>
      </c>
      <c r="O811" s="2" t="s">
        <v>1591</v>
      </c>
      <c r="P811" s="2"/>
    </row>
    <row r="812" spans="1:16" ht="22.5">
      <c r="A812" s="2">
        <v>11271</v>
      </c>
      <c r="B812" s="2" t="s">
        <v>2102</v>
      </c>
      <c r="C812" s="2" t="s">
        <v>2102</v>
      </c>
      <c r="D812" s="3" t="s">
        <v>2116</v>
      </c>
      <c r="E812" s="2" t="s">
        <v>2117</v>
      </c>
      <c r="F812" s="2" t="s">
        <v>2114</v>
      </c>
      <c r="G812" s="2" t="s">
        <v>3486</v>
      </c>
      <c r="H812" s="3" t="s">
        <v>2118</v>
      </c>
      <c r="I812" s="5">
        <v>27850000</v>
      </c>
      <c r="J812" s="5">
        <f t="shared" si="6"/>
        <v>41218000</v>
      </c>
      <c r="K812" s="2" t="s">
        <v>30</v>
      </c>
      <c r="L812" s="2" t="s">
        <v>141</v>
      </c>
      <c r="M812" s="2" t="s">
        <v>3488</v>
      </c>
      <c r="N812" s="2" t="s">
        <v>2459</v>
      </c>
      <c r="O812" s="2" t="s">
        <v>1817</v>
      </c>
      <c r="P812" s="2" t="s">
        <v>141</v>
      </c>
    </row>
    <row r="813" spans="1:16" ht="22.5">
      <c r="A813" s="2">
        <v>11272</v>
      </c>
      <c r="B813" s="2" t="s">
        <v>189</v>
      </c>
      <c r="C813" s="2" t="s">
        <v>189</v>
      </c>
      <c r="D813" s="3" t="s">
        <v>395</v>
      </c>
      <c r="E813" s="2" t="s">
        <v>396</v>
      </c>
      <c r="F813" s="2" t="s">
        <v>397</v>
      </c>
      <c r="G813" s="2" t="s">
        <v>3486</v>
      </c>
      <c r="H813" s="3" t="s">
        <v>398</v>
      </c>
      <c r="I813" s="5">
        <v>7900000</v>
      </c>
      <c r="J813" s="5">
        <f t="shared" si="6"/>
        <v>11692000</v>
      </c>
      <c r="K813" s="2" t="s">
        <v>30</v>
      </c>
      <c r="L813" s="2" t="s">
        <v>141</v>
      </c>
      <c r="M813" s="2" t="s">
        <v>3512</v>
      </c>
      <c r="N813" s="2" t="s">
        <v>2459</v>
      </c>
      <c r="O813" s="2" t="s">
        <v>694</v>
      </c>
      <c r="P813" s="2" t="s">
        <v>141</v>
      </c>
    </row>
    <row r="814" spans="1:16" ht="22.5">
      <c r="A814" s="2">
        <v>11273</v>
      </c>
      <c r="B814" s="2" t="s">
        <v>189</v>
      </c>
      <c r="C814" s="2" t="s">
        <v>189</v>
      </c>
      <c r="D814" s="3" t="s">
        <v>399</v>
      </c>
      <c r="E814" s="2" t="s">
        <v>400</v>
      </c>
      <c r="F814" s="2" t="s">
        <v>401</v>
      </c>
      <c r="G814" s="2" t="s">
        <v>3486</v>
      </c>
      <c r="H814" s="3" t="s">
        <v>398</v>
      </c>
      <c r="I814" s="5">
        <v>7000000</v>
      </c>
      <c r="J814" s="5">
        <f>I814*1.125</f>
        <v>7875000</v>
      </c>
      <c r="K814" s="2" t="s">
        <v>12</v>
      </c>
      <c r="L814" s="2" t="s">
        <v>141</v>
      </c>
      <c r="M814" s="2" t="s">
        <v>3512</v>
      </c>
      <c r="N814" s="2" t="s">
        <v>2459</v>
      </c>
      <c r="O814" s="2" t="s">
        <v>694</v>
      </c>
      <c r="P814" s="2" t="s">
        <v>141</v>
      </c>
    </row>
    <row r="815" spans="1:16" ht="22.5">
      <c r="A815" s="2">
        <v>11274</v>
      </c>
      <c r="B815" s="2" t="s">
        <v>189</v>
      </c>
      <c r="C815" s="2" t="s">
        <v>189</v>
      </c>
      <c r="D815" s="3" t="s">
        <v>402</v>
      </c>
      <c r="E815" s="2" t="s">
        <v>403</v>
      </c>
      <c r="F815" s="2" t="s">
        <v>400</v>
      </c>
      <c r="G815" s="2" t="s">
        <v>3486</v>
      </c>
      <c r="H815" s="3" t="s">
        <v>398</v>
      </c>
      <c r="I815" s="5">
        <v>3000000</v>
      </c>
      <c r="J815" s="5">
        <f>I815*1.125</f>
        <v>3375000</v>
      </c>
      <c r="K815" s="2" t="s">
        <v>12</v>
      </c>
      <c r="L815" s="2" t="s">
        <v>141</v>
      </c>
      <c r="M815" s="2" t="s">
        <v>3512</v>
      </c>
      <c r="N815" s="2" t="s">
        <v>2459</v>
      </c>
      <c r="O815" s="2" t="s">
        <v>694</v>
      </c>
      <c r="P815" s="2" t="s">
        <v>141</v>
      </c>
    </row>
    <row r="816" spans="1:16" ht="33.75">
      <c r="A816" s="2">
        <v>11275</v>
      </c>
      <c r="B816" s="2" t="s">
        <v>189</v>
      </c>
      <c r="C816" s="2" t="s">
        <v>189</v>
      </c>
      <c r="D816" s="3" t="s">
        <v>404</v>
      </c>
      <c r="E816" s="2" t="s">
        <v>285</v>
      </c>
      <c r="F816" s="2" t="s">
        <v>405</v>
      </c>
      <c r="G816" s="2" t="s">
        <v>3486</v>
      </c>
      <c r="H816" s="3" t="s">
        <v>3224</v>
      </c>
      <c r="I816" s="5">
        <v>2500000</v>
      </c>
      <c r="J816" s="5">
        <f>I816*1.48</f>
        <v>3700000</v>
      </c>
      <c r="K816" s="2" t="s">
        <v>30</v>
      </c>
      <c r="L816" s="2" t="s">
        <v>141</v>
      </c>
      <c r="M816" s="2" t="s">
        <v>3543</v>
      </c>
      <c r="N816" s="2" t="s">
        <v>2459</v>
      </c>
      <c r="O816" s="2" t="s">
        <v>694</v>
      </c>
      <c r="P816" s="2"/>
    </row>
    <row r="817" spans="1:16" ht="33.75">
      <c r="A817" s="2">
        <v>11276</v>
      </c>
      <c r="B817" s="2" t="s">
        <v>189</v>
      </c>
      <c r="C817" s="2" t="s">
        <v>189</v>
      </c>
      <c r="D817" s="3" t="s">
        <v>406</v>
      </c>
      <c r="E817" s="2" t="s">
        <v>282</v>
      </c>
      <c r="F817" s="2" t="s">
        <v>407</v>
      </c>
      <c r="G817" s="2" t="s">
        <v>3475</v>
      </c>
      <c r="H817" s="3" t="s">
        <v>408</v>
      </c>
      <c r="I817" s="5">
        <v>10000000</v>
      </c>
      <c r="J817" s="5">
        <f>I817*1.48</f>
        <v>14800000</v>
      </c>
      <c r="K817" s="2" t="s">
        <v>30</v>
      </c>
      <c r="L817" s="2" t="s">
        <v>141</v>
      </c>
      <c r="M817" s="2" t="s">
        <v>3543</v>
      </c>
      <c r="N817" s="2" t="s">
        <v>2459</v>
      </c>
      <c r="O817" s="2" t="s">
        <v>694</v>
      </c>
      <c r="P817" s="2"/>
    </row>
    <row r="818" spans="1:16" ht="33.75">
      <c r="A818" s="2">
        <v>11277</v>
      </c>
      <c r="B818" s="2" t="s">
        <v>189</v>
      </c>
      <c r="C818" s="2" t="s">
        <v>189</v>
      </c>
      <c r="D818" s="3" t="s">
        <v>409</v>
      </c>
      <c r="E818" s="2" t="s">
        <v>298</v>
      </c>
      <c r="F818" s="2" t="s">
        <v>410</v>
      </c>
      <c r="G818" s="2" t="s">
        <v>3486</v>
      </c>
      <c r="H818" s="3" t="s">
        <v>411</v>
      </c>
      <c r="I818" s="5">
        <v>3000000</v>
      </c>
      <c r="J818" s="5">
        <f>I818*1.48</f>
        <v>4440000</v>
      </c>
      <c r="K818" s="2" t="s">
        <v>30</v>
      </c>
      <c r="L818" s="2" t="s">
        <v>141</v>
      </c>
      <c r="M818" s="2" t="s">
        <v>3543</v>
      </c>
      <c r="N818" s="2" t="s">
        <v>2459</v>
      </c>
      <c r="O818" s="2" t="s">
        <v>694</v>
      </c>
      <c r="P818" s="2"/>
    </row>
    <row r="819" spans="1:16" ht="45">
      <c r="A819" s="2">
        <v>11278</v>
      </c>
      <c r="B819" s="2" t="s">
        <v>189</v>
      </c>
      <c r="C819" s="2" t="s">
        <v>187</v>
      </c>
      <c r="D819" s="3" t="s">
        <v>412</v>
      </c>
      <c r="E819" s="2" t="s">
        <v>413</v>
      </c>
      <c r="F819" s="2" t="s">
        <v>414</v>
      </c>
      <c r="G819" s="2" t="s">
        <v>415</v>
      </c>
      <c r="H819" s="3" t="s">
        <v>416</v>
      </c>
      <c r="I819" s="5">
        <v>25000000</v>
      </c>
      <c r="J819" s="5">
        <f>I819*2.026</f>
        <v>50649999.99999999</v>
      </c>
      <c r="K819" s="2" t="s">
        <v>42</v>
      </c>
      <c r="L819" s="2" t="s">
        <v>141</v>
      </c>
      <c r="M819" s="2" t="s">
        <v>3543</v>
      </c>
      <c r="N819" s="2" t="s">
        <v>415</v>
      </c>
      <c r="O819" s="2" t="s">
        <v>694</v>
      </c>
      <c r="P819" s="2"/>
    </row>
    <row r="820" spans="1:16" ht="33.75">
      <c r="A820" s="2">
        <v>11279</v>
      </c>
      <c r="B820" s="2" t="s">
        <v>189</v>
      </c>
      <c r="C820" s="2" t="s">
        <v>1054</v>
      </c>
      <c r="D820" s="3" t="s">
        <v>3263</v>
      </c>
      <c r="E820" s="2" t="s">
        <v>170</v>
      </c>
      <c r="F820" s="2" t="s">
        <v>170</v>
      </c>
      <c r="G820" s="2" t="s">
        <v>3651</v>
      </c>
      <c r="H820" s="3" t="s">
        <v>3264</v>
      </c>
      <c r="I820" s="5">
        <v>25000000</v>
      </c>
      <c r="J820" s="5">
        <f>I820*2.772</f>
        <v>69300000</v>
      </c>
      <c r="K820" s="2" t="s">
        <v>170</v>
      </c>
      <c r="L820" s="2"/>
      <c r="M820" s="2" t="s">
        <v>3543</v>
      </c>
      <c r="N820" s="2" t="s">
        <v>421</v>
      </c>
      <c r="O820" s="2" t="s">
        <v>694</v>
      </c>
      <c r="P820" s="2"/>
    </row>
    <row r="821" spans="1:16" ht="22.5">
      <c r="A821" s="2">
        <v>11280</v>
      </c>
      <c r="B821" s="2" t="s">
        <v>189</v>
      </c>
      <c r="C821" s="2" t="s">
        <v>189</v>
      </c>
      <c r="D821" s="3" t="s">
        <v>417</v>
      </c>
      <c r="E821" s="2" t="s">
        <v>418</v>
      </c>
      <c r="F821" s="2" t="s">
        <v>251</v>
      </c>
      <c r="G821" s="2" t="s">
        <v>3545</v>
      </c>
      <c r="H821" s="3" t="s">
        <v>419</v>
      </c>
      <c r="I821" s="5">
        <v>2000000</v>
      </c>
      <c r="J821" s="5">
        <f>I821*1.48</f>
        <v>2960000</v>
      </c>
      <c r="K821" s="2" t="s">
        <v>30</v>
      </c>
      <c r="L821" s="2" t="s">
        <v>141</v>
      </c>
      <c r="M821" s="2" t="s">
        <v>3500</v>
      </c>
      <c r="N821" s="2" t="s">
        <v>2459</v>
      </c>
      <c r="O821" s="2" t="s">
        <v>694</v>
      </c>
      <c r="P821" s="2"/>
    </row>
    <row r="822" spans="1:16" ht="22.5">
      <c r="A822" s="2">
        <v>11282</v>
      </c>
      <c r="B822" s="2" t="s">
        <v>189</v>
      </c>
      <c r="C822" s="2" t="s">
        <v>189</v>
      </c>
      <c r="D822" s="3" t="s">
        <v>420</v>
      </c>
      <c r="E822" s="2" t="s">
        <v>325</v>
      </c>
      <c r="F822" s="2" t="s">
        <v>262</v>
      </c>
      <c r="G822" s="2" t="s">
        <v>3475</v>
      </c>
      <c r="H822" s="3" t="s">
        <v>3427</v>
      </c>
      <c r="I822" s="5">
        <v>2000000</v>
      </c>
      <c r="J822" s="5">
        <f>I822*1.48</f>
        <v>2960000</v>
      </c>
      <c r="K822" s="2" t="s">
        <v>30</v>
      </c>
      <c r="L822" s="2" t="s">
        <v>141</v>
      </c>
      <c r="M822" s="2" t="s">
        <v>3476</v>
      </c>
      <c r="N822" s="2" t="s">
        <v>2458</v>
      </c>
      <c r="O822" s="2" t="s">
        <v>694</v>
      </c>
      <c r="P822" s="2"/>
    </row>
    <row r="823" spans="1:16" ht="22.5">
      <c r="A823" s="2">
        <v>11284</v>
      </c>
      <c r="B823" s="2" t="s">
        <v>189</v>
      </c>
      <c r="C823" s="2" t="s">
        <v>422</v>
      </c>
      <c r="D823" s="3" t="s">
        <v>423</v>
      </c>
      <c r="E823" s="2" t="s">
        <v>424</v>
      </c>
      <c r="F823" s="2" t="s">
        <v>425</v>
      </c>
      <c r="G823" s="2" t="s">
        <v>3475</v>
      </c>
      <c r="H823" s="3" t="s">
        <v>302</v>
      </c>
      <c r="I823" s="5">
        <v>24000000</v>
      </c>
      <c r="J823" s="5">
        <f>I823*2.772</f>
        <v>66527999.99999999</v>
      </c>
      <c r="K823" s="2" t="s">
        <v>154</v>
      </c>
      <c r="L823" s="2" t="s">
        <v>141</v>
      </c>
      <c r="M823" s="2" t="s">
        <v>3476</v>
      </c>
      <c r="N823" s="2" t="s">
        <v>2459</v>
      </c>
      <c r="O823" s="2" t="s">
        <v>694</v>
      </c>
      <c r="P823" s="2"/>
    </row>
    <row r="824" spans="1:16" ht="22.5">
      <c r="A824" s="2">
        <v>11285</v>
      </c>
      <c r="B824" s="2" t="s">
        <v>189</v>
      </c>
      <c r="C824" s="2" t="s">
        <v>422</v>
      </c>
      <c r="D824" s="3" t="s">
        <v>423</v>
      </c>
      <c r="E824" s="2" t="s">
        <v>425</v>
      </c>
      <c r="F824" s="2" t="s">
        <v>396</v>
      </c>
      <c r="G824" s="2" t="s">
        <v>3475</v>
      </c>
      <c r="H824" s="3" t="s">
        <v>302</v>
      </c>
      <c r="I824" s="5">
        <v>18000000</v>
      </c>
      <c r="J824" s="5">
        <f>I824*2.772</f>
        <v>49896000</v>
      </c>
      <c r="K824" s="2" t="s">
        <v>154</v>
      </c>
      <c r="L824" s="2" t="s">
        <v>141</v>
      </c>
      <c r="M824" s="2" t="s">
        <v>3476</v>
      </c>
      <c r="N824" s="2" t="s">
        <v>2459</v>
      </c>
      <c r="O824" s="2" t="s">
        <v>694</v>
      </c>
      <c r="P824" s="2"/>
    </row>
    <row r="825" spans="1:16" ht="33.75">
      <c r="A825" s="2">
        <v>11286</v>
      </c>
      <c r="B825" s="2" t="s">
        <v>700</v>
      </c>
      <c r="C825" s="2" t="s">
        <v>138</v>
      </c>
      <c r="D825" s="3" t="s">
        <v>2176</v>
      </c>
      <c r="E825" s="2" t="s">
        <v>2177</v>
      </c>
      <c r="F825" s="2" t="s">
        <v>2178</v>
      </c>
      <c r="G825" s="2" t="s">
        <v>3477</v>
      </c>
      <c r="H825" s="3" t="s">
        <v>3565</v>
      </c>
      <c r="I825" s="5">
        <v>18000000</v>
      </c>
      <c r="J825" s="5">
        <f>I825*1.48</f>
        <v>26640000</v>
      </c>
      <c r="K825" s="2" t="s">
        <v>30</v>
      </c>
      <c r="L825" s="2" t="s">
        <v>141</v>
      </c>
      <c r="M825" s="2" t="s">
        <v>3566</v>
      </c>
      <c r="N825" s="2" t="s">
        <v>2459</v>
      </c>
      <c r="O825" s="2" t="s">
        <v>1817</v>
      </c>
      <c r="P825" s="2" t="s">
        <v>141</v>
      </c>
    </row>
    <row r="826" spans="1:16" ht="22.5">
      <c r="A826" s="2">
        <v>11290</v>
      </c>
      <c r="B826" s="2" t="s">
        <v>1499</v>
      </c>
      <c r="C826" s="2"/>
      <c r="D826" s="3" t="s">
        <v>1425</v>
      </c>
      <c r="E826" s="2" t="s">
        <v>1500</v>
      </c>
      <c r="F826" s="2"/>
      <c r="G826" s="2"/>
      <c r="H826" s="3" t="s">
        <v>1501</v>
      </c>
      <c r="I826" s="5">
        <f>75000*9</f>
        <v>675000</v>
      </c>
      <c r="J826" s="5">
        <f>I826*2.772</f>
        <v>1871099.9999999998</v>
      </c>
      <c r="K826" s="2" t="s">
        <v>170</v>
      </c>
      <c r="L826" s="2"/>
      <c r="M826" s="2" t="s">
        <v>3500</v>
      </c>
      <c r="N826" s="2" t="s">
        <v>2460</v>
      </c>
      <c r="O826" s="2" t="s">
        <v>1591</v>
      </c>
      <c r="P826" s="2"/>
    </row>
    <row r="827" spans="1:16" ht="22.5">
      <c r="A827" s="2">
        <v>11291</v>
      </c>
      <c r="B827" s="2" t="s">
        <v>1499</v>
      </c>
      <c r="C827" s="2" t="s">
        <v>1502</v>
      </c>
      <c r="D827" s="3" t="s">
        <v>1503</v>
      </c>
      <c r="E827" s="2" t="s">
        <v>1500</v>
      </c>
      <c r="F827" s="2"/>
      <c r="G827" s="2"/>
      <c r="H827" s="3" t="s">
        <v>1504</v>
      </c>
      <c r="I827" s="5">
        <v>100000</v>
      </c>
      <c r="J827" s="5">
        <f>I827*2.772</f>
        <v>277200</v>
      </c>
      <c r="K827" s="2" t="s">
        <v>170</v>
      </c>
      <c r="L827" s="2"/>
      <c r="M827" s="2" t="s">
        <v>3500</v>
      </c>
      <c r="N827" s="2" t="s">
        <v>2460</v>
      </c>
      <c r="O827" s="2" t="s">
        <v>1591</v>
      </c>
      <c r="P827" s="2"/>
    </row>
    <row r="828" spans="1:16" ht="22.5">
      <c r="A828" s="2">
        <v>11292</v>
      </c>
      <c r="B828" s="2" t="s">
        <v>1499</v>
      </c>
      <c r="C828" s="2" t="s">
        <v>1502</v>
      </c>
      <c r="D828" s="3" t="s">
        <v>1505</v>
      </c>
      <c r="E828" s="2" t="s">
        <v>1266</v>
      </c>
      <c r="F828" s="2"/>
      <c r="G828" s="2"/>
      <c r="H828" s="3" t="s">
        <v>1506</v>
      </c>
      <c r="I828" s="5">
        <f>50000*9</f>
        <v>450000</v>
      </c>
      <c r="J828" s="5">
        <f>I828*2.772</f>
        <v>1247400</v>
      </c>
      <c r="K828" s="2" t="s">
        <v>170</v>
      </c>
      <c r="L828" s="2"/>
      <c r="M828" s="2" t="s">
        <v>3474</v>
      </c>
      <c r="N828" s="2" t="s">
        <v>2460</v>
      </c>
      <c r="O828" s="2" t="s">
        <v>1591</v>
      </c>
      <c r="P828" s="2"/>
    </row>
    <row r="829" spans="1:16" ht="33.75">
      <c r="A829" s="2">
        <v>11293</v>
      </c>
      <c r="B829" s="2" t="s">
        <v>1499</v>
      </c>
      <c r="C829" s="2" t="s">
        <v>1502</v>
      </c>
      <c r="D829" s="3" t="s">
        <v>1507</v>
      </c>
      <c r="E829" s="2"/>
      <c r="F829" s="2"/>
      <c r="G829" s="2"/>
      <c r="H829" s="3" t="s">
        <v>1508</v>
      </c>
      <c r="I829" s="5">
        <f>50000*9</f>
        <v>450000</v>
      </c>
      <c r="J829" s="5">
        <f>I829*2.772</f>
        <v>1247400</v>
      </c>
      <c r="K829" s="2" t="s">
        <v>170</v>
      </c>
      <c r="L829" s="2"/>
      <c r="M829" s="2" t="s">
        <v>3639</v>
      </c>
      <c r="N829" s="2" t="s">
        <v>2460</v>
      </c>
      <c r="O829" s="2" t="s">
        <v>1591</v>
      </c>
      <c r="P829" s="2"/>
    </row>
    <row r="830" spans="1:16" ht="33.75">
      <c r="A830" s="2">
        <v>11294</v>
      </c>
      <c r="B830" s="2" t="s">
        <v>1499</v>
      </c>
      <c r="C830" s="2" t="s">
        <v>1502</v>
      </c>
      <c r="D830" s="3" t="s">
        <v>1509</v>
      </c>
      <c r="E830" s="2" t="s">
        <v>1510</v>
      </c>
      <c r="F830" s="2"/>
      <c r="G830" s="2"/>
      <c r="H830" s="3" t="s">
        <v>1511</v>
      </c>
      <c r="I830" s="5">
        <f>50000*9</f>
        <v>450000</v>
      </c>
      <c r="J830" s="5">
        <f>I830*2.772</f>
        <v>1247400</v>
      </c>
      <c r="K830" s="2" t="s">
        <v>170</v>
      </c>
      <c r="L830" s="2"/>
      <c r="M830" s="2" t="s">
        <v>3558</v>
      </c>
      <c r="N830" s="2" t="s">
        <v>2460</v>
      </c>
      <c r="O830" s="2" t="s">
        <v>1591</v>
      </c>
      <c r="P830" s="2"/>
    </row>
    <row r="831" spans="1:16" ht="33.75">
      <c r="A831" s="2">
        <v>11295</v>
      </c>
      <c r="B831" s="2" t="s">
        <v>1437</v>
      </c>
      <c r="C831" s="2" t="s">
        <v>1437</v>
      </c>
      <c r="D831" s="3" t="s">
        <v>1492</v>
      </c>
      <c r="E831" s="2" t="s">
        <v>1493</v>
      </c>
      <c r="F831" s="2" t="s">
        <v>1466</v>
      </c>
      <c r="G831" s="2" t="s">
        <v>3535</v>
      </c>
      <c r="H831" s="3" t="s">
        <v>3418</v>
      </c>
      <c r="I831" s="5">
        <v>22000000</v>
      </c>
      <c r="J831" s="5">
        <f>I831*1.48</f>
        <v>32560000</v>
      </c>
      <c r="K831" s="2" t="s">
        <v>30</v>
      </c>
      <c r="L831" s="2" t="s">
        <v>141</v>
      </c>
      <c r="M831" s="2" t="s">
        <v>190</v>
      </c>
      <c r="N831" s="2" t="s">
        <v>2459</v>
      </c>
      <c r="O831" s="2" t="s">
        <v>1591</v>
      </c>
      <c r="P831" s="2"/>
    </row>
    <row r="832" spans="1:16" ht="33.75">
      <c r="A832" s="2">
        <v>11296</v>
      </c>
      <c r="B832" s="2" t="s">
        <v>1437</v>
      </c>
      <c r="C832" s="2" t="s">
        <v>1437</v>
      </c>
      <c r="D832" s="3" t="s">
        <v>1494</v>
      </c>
      <c r="E832" s="2" t="s">
        <v>1495</v>
      </c>
      <c r="F832" s="2" t="s">
        <v>1496</v>
      </c>
      <c r="G832" s="2" t="s">
        <v>3535</v>
      </c>
      <c r="H832" s="3" t="s">
        <v>3419</v>
      </c>
      <c r="I832" s="5">
        <v>20000000</v>
      </c>
      <c r="J832" s="5">
        <f>I832*1.48</f>
        <v>29600000</v>
      </c>
      <c r="K832" s="2" t="s">
        <v>30</v>
      </c>
      <c r="L832" s="2" t="s">
        <v>141</v>
      </c>
      <c r="M832" s="2" t="s">
        <v>190</v>
      </c>
      <c r="N832" s="2" t="s">
        <v>2459</v>
      </c>
      <c r="O832" s="2" t="s">
        <v>1591</v>
      </c>
      <c r="P832" s="2" t="s">
        <v>141</v>
      </c>
    </row>
    <row r="833" spans="1:16" ht="78.75">
      <c r="A833" s="2">
        <v>11297</v>
      </c>
      <c r="B833" s="2" t="s">
        <v>1437</v>
      </c>
      <c r="C833" s="2" t="s">
        <v>1437</v>
      </c>
      <c r="D833" s="3" t="s">
        <v>1497</v>
      </c>
      <c r="E833" s="2" t="s">
        <v>1181</v>
      </c>
      <c r="F833" s="2" t="s">
        <v>1178</v>
      </c>
      <c r="G833" s="2" t="s">
        <v>3477</v>
      </c>
      <c r="H833" s="3" t="s">
        <v>1402</v>
      </c>
      <c r="I833" s="5">
        <v>1550000</v>
      </c>
      <c r="J833" s="5">
        <f>I833*1.48</f>
        <v>2294000</v>
      </c>
      <c r="K833" s="2" t="s">
        <v>30</v>
      </c>
      <c r="L833" s="2"/>
      <c r="M833" s="2" t="s">
        <v>3474</v>
      </c>
      <c r="N833" s="2" t="s">
        <v>2460</v>
      </c>
      <c r="O833" s="2" t="s">
        <v>1591</v>
      </c>
      <c r="P833" s="2" t="s">
        <v>141</v>
      </c>
    </row>
    <row r="834" spans="1:16" ht="45">
      <c r="A834" s="2">
        <v>11298</v>
      </c>
      <c r="B834" s="2" t="s">
        <v>1437</v>
      </c>
      <c r="C834" s="2" t="s">
        <v>1437</v>
      </c>
      <c r="D834" s="3" t="s">
        <v>1498</v>
      </c>
      <c r="E834" s="2" t="s">
        <v>1493</v>
      </c>
      <c r="F834" s="2" t="s">
        <v>1496</v>
      </c>
      <c r="G834" s="2" t="s">
        <v>3535</v>
      </c>
      <c r="H834" s="3" t="s">
        <v>3420</v>
      </c>
      <c r="I834" s="5">
        <v>6000000</v>
      </c>
      <c r="J834" s="5">
        <f>I834*1.125</f>
        <v>6750000</v>
      </c>
      <c r="K834" s="2" t="s">
        <v>12</v>
      </c>
      <c r="L834" s="2"/>
      <c r="M834" s="2" t="s">
        <v>190</v>
      </c>
      <c r="N834" s="2" t="s">
        <v>2459</v>
      </c>
      <c r="O834" s="2" t="s">
        <v>1591</v>
      </c>
      <c r="P834" s="2" t="s">
        <v>141</v>
      </c>
    </row>
    <row r="835" spans="1:16" ht="78.75">
      <c r="A835" s="2">
        <v>11299</v>
      </c>
      <c r="B835" s="2" t="s">
        <v>1512</v>
      </c>
      <c r="C835" s="2" t="s">
        <v>1512</v>
      </c>
      <c r="D835" s="3" t="s">
        <v>1517</v>
      </c>
      <c r="E835" s="2" t="s">
        <v>1266</v>
      </c>
      <c r="F835" s="2" t="s">
        <v>1232</v>
      </c>
      <c r="G835" s="2" t="s">
        <v>3477</v>
      </c>
      <c r="H835" s="3" t="s">
        <v>1402</v>
      </c>
      <c r="I835" s="5">
        <v>2800000</v>
      </c>
      <c r="J835" s="5">
        <f>I835*1.48</f>
        <v>4144000</v>
      </c>
      <c r="K835" s="2" t="s">
        <v>30</v>
      </c>
      <c r="L835" s="2"/>
      <c r="M835" s="2" t="s">
        <v>3474</v>
      </c>
      <c r="N835" s="2" t="s">
        <v>2460</v>
      </c>
      <c r="O835" s="2" t="s">
        <v>1591</v>
      </c>
      <c r="P835" s="2" t="s">
        <v>141</v>
      </c>
    </row>
    <row r="836" spans="1:16" ht="33.75">
      <c r="A836" s="2">
        <v>11300</v>
      </c>
      <c r="B836" s="2" t="s">
        <v>1512</v>
      </c>
      <c r="C836" s="2" t="s">
        <v>1512</v>
      </c>
      <c r="D836" s="3" t="s">
        <v>1518</v>
      </c>
      <c r="E836" s="2" t="s">
        <v>1181</v>
      </c>
      <c r="F836" s="2" t="s">
        <v>1317</v>
      </c>
      <c r="G836" s="2" t="s">
        <v>3623</v>
      </c>
      <c r="H836" s="3" t="s">
        <v>3314</v>
      </c>
      <c r="I836" s="5">
        <v>4600000</v>
      </c>
      <c r="J836" s="5">
        <f>I836*1.48</f>
        <v>6808000</v>
      </c>
      <c r="K836" s="2" t="s">
        <v>30</v>
      </c>
      <c r="L836" s="2"/>
      <c r="M836" s="2" t="s">
        <v>3474</v>
      </c>
      <c r="N836" s="2" t="s">
        <v>2460</v>
      </c>
      <c r="O836" s="2" t="s">
        <v>1591</v>
      </c>
      <c r="P836" s="2"/>
    </row>
    <row r="837" spans="1:16" ht="22.5">
      <c r="A837" s="2">
        <v>11301</v>
      </c>
      <c r="B837" s="2" t="s">
        <v>138</v>
      </c>
      <c r="C837" s="2" t="s">
        <v>138</v>
      </c>
      <c r="D837" s="3" t="s">
        <v>1673</v>
      </c>
      <c r="E837" s="2" t="s">
        <v>743</v>
      </c>
      <c r="F837" s="2" t="s">
        <v>1632</v>
      </c>
      <c r="G837" s="2" t="s">
        <v>3537</v>
      </c>
      <c r="H837" s="3" t="s">
        <v>3262</v>
      </c>
      <c r="I837" s="5">
        <v>75000000</v>
      </c>
      <c r="J837" s="5">
        <f>I837*2.772</f>
        <v>207899999.99999997</v>
      </c>
      <c r="K837" s="2" t="s">
        <v>154</v>
      </c>
      <c r="L837" s="2"/>
      <c r="M837" s="2" t="s">
        <v>3491</v>
      </c>
      <c r="N837" s="2" t="s">
        <v>421</v>
      </c>
      <c r="O837" s="2" t="s">
        <v>138</v>
      </c>
      <c r="P837" s="2"/>
    </row>
    <row r="838" spans="1:16" ht="22.5">
      <c r="A838" s="2">
        <v>11302</v>
      </c>
      <c r="B838" s="2" t="s">
        <v>138</v>
      </c>
      <c r="C838" s="2" t="s">
        <v>138</v>
      </c>
      <c r="D838" s="3" t="s">
        <v>1674</v>
      </c>
      <c r="E838" s="2" t="s">
        <v>1675</v>
      </c>
      <c r="F838" s="2" t="s">
        <v>170</v>
      </c>
      <c r="G838" s="2" t="s">
        <v>1613</v>
      </c>
      <c r="H838" s="3" t="s">
        <v>1676</v>
      </c>
      <c r="I838" s="5">
        <v>50000000</v>
      </c>
      <c r="J838" s="5">
        <f>I838*2.772</f>
        <v>138600000</v>
      </c>
      <c r="K838" s="2" t="s">
        <v>154</v>
      </c>
      <c r="L838" s="2"/>
      <c r="M838" s="2" t="s">
        <v>3488</v>
      </c>
      <c r="N838" s="2" t="s">
        <v>421</v>
      </c>
      <c r="O838" s="2" t="s">
        <v>138</v>
      </c>
      <c r="P838" s="2"/>
    </row>
    <row r="839" spans="1:16" ht="45">
      <c r="A839" s="2">
        <v>11304</v>
      </c>
      <c r="B839" s="2" t="s">
        <v>138</v>
      </c>
      <c r="C839" s="2" t="s">
        <v>138</v>
      </c>
      <c r="D839" s="3" t="s">
        <v>1677</v>
      </c>
      <c r="E839" s="2" t="s">
        <v>1678</v>
      </c>
      <c r="F839" s="2" t="s">
        <v>1679</v>
      </c>
      <c r="G839" s="2" t="s">
        <v>1613</v>
      </c>
      <c r="H839" s="3" t="s">
        <v>3421</v>
      </c>
      <c r="I839" s="5">
        <v>110000000</v>
      </c>
      <c r="J839" s="5">
        <f>I839*2.772</f>
        <v>304920000</v>
      </c>
      <c r="K839" s="2" t="s">
        <v>154</v>
      </c>
      <c r="L839" s="2"/>
      <c r="M839" s="2" t="s">
        <v>3514</v>
      </c>
      <c r="N839" s="2" t="s">
        <v>421</v>
      </c>
      <c r="O839" s="2" t="s">
        <v>138</v>
      </c>
      <c r="P839" s="2" t="s">
        <v>141</v>
      </c>
    </row>
    <row r="840" spans="1:16" ht="45">
      <c r="A840" s="2">
        <v>11305</v>
      </c>
      <c r="B840" s="2" t="s">
        <v>138</v>
      </c>
      <c r="C840" s="2" t="s">
        <v>138</v>
      </c>
      <c r="D840" s="3" t="s">
        <v>1680</v>
      </c>
      <c r="E840" s="2" t="s">
        <v>1681</v>
      </c>
      <c r="F840" s="2" t="s">
        <v>621</v>
      </c>
      <c r="G840" s="2" t="s">
        <v>1613</v>
      </c>
      <c r="H840" s="3" t="s">
        <v>3422</v>
      </c>
      <c r="I840" s="5">
        <v>100000000</v>
      </c>
      <c r="J840" s="5">
        <f>I840*2.772</f>
        <v>277200000</v>
      </c>
      <c r="K840" s="2" t="s">
        <v>154</v>
      </c>
      <c r="L840" s="2"/>
      <c r="M840" s="2" t="s">
        <v>3514</v>
      </c>
      <c r="N840" s="2" t="s">
        <v>421</v>
      </c>
      <c r="O840" s="2" t="s">
        <v>138</v>
      </c>
      <c r="P840" s="2" t="s">
        <v>141</v>
      </c>
    </row>
    <row r="841" spans="1:16" ht="33.75">
      <c r="A841" s="2">
        <v>11306</v>
      </c>
      <c r="B841" s="2" t="s">
        <v>1537</v>
      </c>
      <c r="C841" s="2" t="s">
        <v>3101</v>
      </c>
      <c r="D841" s="3" t="s">
        <v>3166</v>
      </c>
      <c r="E841" s="2" t="s">
        <v>3167</v>
      </c>
      <c r="F841" s="2" t="s">
        <v>3168</v>
      </c>
      <c r="G841" s="2" t="s">
        <v>170</v>
      </c>
      <c r="H841" s="3" t="s">
        <v>3680</v>
      </c>
      <c r="I841" s="5">
        <v>12000000</v>
      </c>
      <c r="J841" s="5">
        <f>I841*1.48</f>
        <v>17760000</v>
      </c>
      <c r="K841" s="2" t="s">
        <v>30</v>
      </c>
      <c r="L841" s="2" t="s">
        <v>141</v>
      </c>
      <c r="M841" s="2" t="s">
        <v>3483</v>
      </c>
      <c r="N841" s="2" t="s">
        <v>146</v>
      </c>
      <c r="O841" s="2" t="s">
        <v>1537</v>
      </c>
      <c r="P841" s="2"/>
    </row>
    <row r="842" spans="1:16" ht="33.75">
      <c r="A842" s="2">
        <v>11307</v>
      </c>
      <c r="B842" s="2" t="s">
        <v>1537</v>
      </c>
      <c r="C842" s="2" t="s">
        <v>2470</v>
      </c>
      <c r="D842" s="3" t="s">
        <v>3129</v>
      </c>
      <c r="E842" s="2" t="s">
        <v>3130</v>
      </c>
      <c r="F842" s="2" t="s">
        <v>3120</v>
      </c>
      <c r="G842" s="2" t="s">
        <v>170</v>
      </c>
      <c r="H842" s="3" t="s">
        <v>3131</v>
      </c>
      <c r="I842" s="5">
        <v>3000000</v>
      </c>
      <c r="J842" s="5">
        <f>I842*1.125</f>
        <v>3375000</v>
      </c>
      <c r="K842" s="2" t="s">
        <v>12</v>
      </c>
      <c r="L842" s="2" t="s">
        <v>141</v>
      </c>
      <c r="M842" s="2" t="s">
        <v>3483</v>
      </c>
      <c r="N842" s="2" t="s">
        <v>146</v>
      </c>
      <c r="O842" s="2" t="s">
        <v>1537</v>
      </c>
      <c r="P842" s="2"/>
    </row>
    <row r="843" spans="1:16" ht="33.75">
      <c r="A843" s="2">
        <v>11308</v>
      </c>
      <c r="B843" s="2" t="s">
        <v>1537</v>
      </c>
      <c r="C843" s="2" t="s">
        <v>1424</v>
      </c>
      <c r="D843" s="3" t="s">
        <v>3199</v>
      </c>
      <c r="E843" s="2" t="s">
        <v>3200</v>
      </c>
      <c r="F843" s="2" t="s">
        <v>1641</v>
      </c>
      <c r="G843" s="2" t="s">
        <v>170</v>
      </c>
      <c r="H843" s="3" t="s">
        <v>3201</v>
      </c>
      <c r="I843" s="5">
        <v>35000000</v>
      </c>
      <c r="J843" s="5">
        <f>I843*2.026</f>
        <v>70910000</v>
      </c>
      <c r="K843" s="2" t="s">
        <v>42</v>
      </c>
      <c r="L843" s="2"/>
      <c r="M843" s="2" t="s">
        <v>3483</v>
      </c>
      <c r="N843" s="2" t="s">
        <v>146</v>
      </c>
      <c r="O843" s="2" t="s">
        <v>1537</v>
      </c>
      <c r="P843" s="2"/>
    </row>
    <row r="844" spans="1:16" ht="22.5">
      <c r="A844" s="2">
        <v>11309</v>
      </c>
      <c r="B844" s="2" t="s">
        <v>1537</v>
      </c>
      <c r="C844" s="2" t="s">
        <v>3093</v>
      </c>
      <c r="D844" s="3" t="s">
        <v>3202</v>
      </c>
      <c r="E844" s="2" t="s">
        <v>3200</v>
      </c>
      <c r="F844" s="2" t="s">
        <v>1641</v>
      </c>
      <c r="G844" s="2" t="s">
        <v>170</v>
      </c>
      <c r="H844" s="3" t="s">
        <v>3203</v>
      </c>
      <c r="I844" s="5">
        <v>35000000</v>
      </c>
      <c r="J844" s="5">
        <f>I844*2.026</f>
        <v>70910000</v>
      </c>
      <c r="K844" s="2" t="s">
        <v>42</v>
      </c>
      <c r="L844" s="2"/>
      <c r="M844" s="2" t="s">
        <v>3488</v>
      </c>
      <c r="N844" s="2" t="s">
        <v>146</v>
      </c>
      <c r="O844" s="2" t="s">
        <v>1537</v>
      </c>
      <c r="P844" s="2"/>
    </row>
    <row r="845" spans="1:16" ht="33.75">
      <c r="A845" s="2">
        <v>11316</v>
      </c>
      <c r="B845" s="2" t="s">
        <v>1424</v>
      </c>
      <c r="C845" s="2"/>
      <c r="D845" s="3" t="s">
        <v>3042</v>
      </c>
      <c r="E845" s="2" t="s">
        <v>3043</v>
      </c>
      <c r="F845" s="2" t="s">
        <v>3043</v>
      </c>
      <c r="G845" s="2"/>
      <c r="H845" s="3" t="s">
        <v>3044</v>
      </c>
      <c r="I845" s="5">
        <v>57000000</v>
      </c>
      <c r="J845" s="5">
        <f>I845*2.772</f>
        <v>158004000</v>
      </c>
      <c r="K845" s="2" t="s">
        <v>154</v>
      </c>
      <c r="L845" s="2" t="s">
        <v>141</v>
      </c>
      <c r="M845" s="2" t="s">
        <v>3497</v>
      </c>
      <c r="N845" s="2" t="s">
        <v>2458</v>
      </c>
      <c r="O845" s="2" t="s">
        <v>3093</v>
      </c>
      <c r="P845" s="2"/>
    </row>
    <row r="846" spans="1:16" ht="45">
      <c r="A846" s="2">
        <v>11318</v>
      </c>
      <c r="B846" s="2" t="s">
        <v>1424</v>
      </c>
      <c r="C846" s="2"/>
      <c r="D846" s="3" t="s">
        <v>2810</v>
      </c>
      <c r="E846" s="2"/>
      <c r="F846" s="2" t="s">
        <v>3637</v>
      </c>
      <c r="G846" s="2" t="s">
        <v>3638</v>
      </c>
      <c r="H846" s="3" t="s">
        <v>2811</v>
      </c>
      <c r="I846" s="5">
        <v>65000000</v>
      </c>
      <c r="J846" s="5">
        <f>I846*2.026</f>
        <v>131689999.99999999</v>
      </c>
      <c r="K846" s="2" t="s">
        <v>42</v>
      </c>
      <c r="L846" s="2"/>
      <c r="M846" s="2" t="s">
        <v>3474</v>
      </c>
      <c r="N846" s="2" t="s">
        <v>415</v>
      </c>
      <c r="O846" s="2" t="s">
        <v>3093</v>
      </c>
      <c r="P846" s="2"/>
    </row>
    <row r="847" spans="1:16" ht="33.75">
      <c r="A847" s="2">
        <v>11319</v>
      </c>
      <c r="B847" s="2" t="s">
        <v>1424</v>
      </c>
      <c r="C847" s="2"/>
      <c r="D847" s="3" t="s">
        <v>3632</v>
      </c>
      <c r="E847" s="2" t="s">
        <v>3633</v>
      </c>
      <c r="F847" s="2" t="s">
        <v>3634</v>
      </c>
      <c r="G847" s="2"/>
      <c r="H847" s="3" t="s">
        <v>3635</v>
      </c>
      <c r="I847" s="5">
        <v>35000000</v>
      </c>
      <c r="J847" s="5">
        <f>I847*2.026</f>
        <v>70910000</v>
      </c>
      <c r="K847" s="2" t="s">
        <v>42</v>
      </c>
      <c r="L847" s="2"/>
      <c r="M847" s="2" t="s">
        <v>3481</v>
      </c>
      <c r="N847" s="2" t="s">
        <v>415</v>
      </c>
      <c r="O847" s="2" t="s">
        <v>3093</v>
      </c>
      <c r="P847" s="2"/>
    </row>
    <row r="848" spans="1:16" ht="78.75">
      <c r="A848" s="2">
        <v>11320</v>
      </c>
      <c r="B848" s="2" t="s">
        <v>1424</v>
      </c>
      <c r="C848" s="2"/>
      <c r="D848" s="3" t="s">
        <v>2725</v>
      </c>
      <c r="E848" s="2" t="s">
        <v>2726</v>
      </c>
      <c r="F848" s="2" t="s">
        <v>2726</v>
      </c>
      <c r="G848" s="2"/>
      <c r="H848" s="3" t="s">
        <v>2727</v>
      </c>
      <c r="I848" s="5">
        <v>7570723</v>
      </c>
      <c r="J848" s="5">
        <f>I848*1.125</f>
        <v>8517063.375</v>
      </c>
      <c r="K848" s="2" t="s">
        <v>12</v>
      </c>
      <c r="L848" s="2" t="s">
        <v>141</v>
      </c>
      <c r="M848" s="2" t="s">
        <v>3510</v>
      </c>
      <c r="N848" s="2" t="s">
        <v>2458</v>
      </c>
      <c r="O848" s="2" t="s">
        <v>3093</v>
      </c>
      <c r="P848" s="2"/>
    </row>
    <row r="849" spans="1:16" ht="101.25">
      <c r="A849" s="2">
        <v>11322</v>
      </c>
      <c r="B849" s="2" t="s">
        <v>1424</v>
      </c>
      <c r="C849" s="2"/>
      <c r="D849" s="3" t="s">
        <v>2728</v>
      </c>
      <c r="E849" s="2" t="s">
        <v>2729</v>
      </c>
      <c r="F849" s="2" t="s">
        <v>2730</v>
      </c>
      <c r="G849" s="2"/>
      <c r="H849" s="3" t="s">
        <v>3526</v>
      </c>
      <c r="I849" s="5">
        <v>7900000</v>
      </c>
      <c r="J849" s="5">
        <f>I849*1.125</f>
        <v>8887500</v>
      </c>
      <c r="K849" s="2" t="s">
        <v>12</v>
      </c>
      <c r="L849" s="2" t="s">
        <v>141</v>
      </c>
      <c r="M849" s="2" t="s">
        <v>3491</v>
      </c>
      <c r="N849" s="2" t="s">
        <v>2458</v>
      </c>
      <c r="O849" s="2" t="s">
        <v>3093</v>
      </c>
      <c r="P849" s="2" t="s">
        <v>141</v>
      </c>
    </row>
    <row r="850" spans="1:16" ht="101.25">
      <c r="A850" s="2">
        <v>11323</v>
      </c>
      <c r="B850" s="2" t="s">
        <v>1424</v>
      </c>
      <c r="C850" s="2"/>
      <c r="D850" s="3" t="s">
        <v>2731</v>
      </c>
      <c r="E850" s="2" t="s">
        <v>2732</v>
      </c>
      <c r="F850" s="2" t="s">
        <v>2733</v>
      </c>
      <c r="G850" s="2"/>
      <c r="H850" s="3" t="s">
        <v>2734</v>
      </c>
      <c r="I850" s="5">
        <v>7700000</v>
      </c>
      <c r="J850" s="5">
        <f>I850*1.125</f>
        <v>8662500</v>
      </c>
      <c r="K850" s="2" t="s">
        <v>12</v>
      </c>
      <c r="L850" s="2" t="s">
        <v>141</v>
      </c>
      <c r="M850" s="2" t="s">
        <v>3474</v>
      </c>
      <c r="N850" s="2" t="s">
        <v>2458</v>
      </c>
      <c r="O850" s="2" t="s">
        <v>3093</v>
      </c>
      <c r="P850" s="2"/>
    </row>
    <row r="851" spans="1:16" ht="22.5">
      <c r="A851" s="2">
        <v>11324</v>
      </c>
      <c r="B851" s="2" t="s">
        <v>1424</v>
      </c>
      <c r="C851" s="2" t="s">
        <v>138</v>
      </c>
      <c r="D851" s="3" t="s">
        <v>2735</v>
      </c>
      <c r="E851" s="2" t="s">
        <v>715</v>
      </c>
      <c r="F851" s="2" t="s">
        <v>2736</v>
      </c>
      <c r="G851" s="2"/>
      <c r="H851" s="3" t="s">
        <v>2737</v>
      </c>
      <c r="I851" s="5">
        <v>32000000</v>
      </c>
      <c r="J851" s="5">
        <f>I851*1.125</f>
        <v>36000000</v>
      </c>
      <c r="K851" s="2" t="s">
        <v>12</v>
      </c>
      <c r="L851" s="2" t="s">
        <v>141</v>
      </c>
      <c r="M851" s="2" t="s">
        <v>3481</v>
      </c>
      <c r="N851" s="2" t="s">
        <v>2459</v>
      </c>
      <c r="O851" s="2" t="s">
        <v>3093</v>
      </c>
      <c r="P851" s="2"/>
    </row>
    <row r="852" spans="1:16" ht="33.75">
      <c r="A852" s="2">
        <v>11327</v>
      </c>
      <c r="B852" s="2" t="s">
        <v>1592</v>
      </c>
      <c r="C852" s="2"/>
      <c r="D852" s="3" t="s">
        <v>1600</v>
      </c>
      <c r="E852" s="2"/>
      <c r="F852" s="2"/>
      <c r="G852" s="2"/>
      <c r="H852" s="3" t="s">
        <v>1594</v>
      </c>
      <c r="I852" s="5">
        <v>4000000</v>
      </c>
      <c r="J852" s="5">
        <f>I852*1.48</f>
        <v>5920000</v>
      </c>
      <c r="K852" s="2" t="s">
        <v>676</v>
      </c>
      <c r="L852" s="2"/>
      <c r="M852" s="2" t="s">
        <v>3622</v>
      </c>
      <c r="N852" s="2" t="s">
        <v>415</v>
      </c>
      <c r="O852" s="2" t="s">
        <v>1592</v>
      </c>
      <c r="P852" s="2"/>
    </row>
    <row r="853" spans="1:16" ht="22.5">
      <c r="A853" s="2">
        <v>11328</v>
      </c>
      <c r="B853" s="2" t="s">
        <v>1592</v>
      </c>
      <c r="C853" s="2"/>
      <c r="D853" s="3" t="s">
        <v>1601</v>
      </c>
      <c r="E853" s="2"/>
      <c r="F853" s="2"/>
      <c r="G853" s="2"/>
      <c r="H853" s="3" t="s">
        <v>1594</v>
      </c>
      <c r="I853" s="5">
        <v>9000000</v>
      </c>
      <c r="J853" s="5">
        <f>I853*1.48</f>
        <v>13320000</v>
      </c>
      <c r="K853" s="2" t="s">
        <v>676</v>
      </c>
      <c r="L853" s="2"/>
      <c r="M853" s="2" t="s">
        <v>3479</v>
      </c>
      <c r="N853" s="2" t="s">
        <v>415</v>
      </c>
      <c r="O853" s="2" t="s">
        <v>1592</v>
      </c>
      <c r="P853" s="2"/>
    </row>
    <row r="854" spans="1:16" ht="22.5">
      <c r="A854" s="2">
        <v>11329</v>
      </c>
      <c r="B854" s="2" t="s">
        <v>187</v>
      </c>
      <c r="C854" s="2"/>
      <c r="D854" s="3" t="s">
        <v>1789</v>
      </c>
      <c r="E854" s="2" t="s">
        <v>170</v>
      </c>
      <c r="F854" s="2" t="s">
        <v>170</v>
      </c>
      <c r="G854" s="2" t="s">
        <v>170</v>
      </c>
      <c r="H854" s="3" t="s">
        <v>1790</v>
      </c>
      <c r="I854" s="5">
        <v>10000000</v>
      </c>
      <c r="J854" s="5">
        <f aca="true" t="shared" si="7" ref="J854:J864">I854*2.772</f>
        <v>27719999.999999996</v>
      </c>
      <c r="K854" s="2" t="s">
        <v>170</v>
      </c>
      <c r="L854" s="2"/>
      <c r="M854" s="2" t="s">
        <v>190</v>
      </c>
      <c r="N854" s="2" t="s">
        <v>415</v>
      </c>
      <c r="O854" s="2" t="s">
        <v>187</v>
      </c>
      <c r="P854" s="2"/>
    </row>
    <row r="855" spans="1:16" ht="22.5">
      <c r="A855" s="2">
        <v>11331</v>
      </c>
      <c r="B855" s="2" t="s">
        <v>187</v>
      </c>
      <c r="C855" s="2"/>
      <c r="D855" s="3" t="s">
        <v>1791</v>
      </c>
      <c r="E855" s="2" t="s">
        <v>170</v>
      </c>
      <c r="F855" s="2" t="s">
        <v>170</v>
      </c>
      <c r="G855" s="2" t="s">
        <v>170</v>
      </c>
      <c r="H855" s="3" t="s">
        <v>1755</v>
      </c>
      <c r="I855" s="5">
        <v>16000000</v>
      </c>
      <c r="J855" s="5">
        <f t="shared" si="7"/>
        <v>44352000</v>
      </c>
      <c r="K855" s="2" t="s">
        <v>170</v>
      </c>
      <c r="L855" s="2"/>
      <c r="M855" s="2" t="s">
        <v>190</v>
      </c>
      <c r="N855" s="2" t="s">
        <v>415</v>
      </c>
      <c r="O855" s="2" t="s">
        <v>187</v>
      </c>
      <c r="P855" s="2"/>
    </row>
    <row r="856" spans="1:16" ht="22.5">
      <c r="A856" s="2">
        <v>11332</v>
      </c>
      <c r="B856" s="2" t="s">
        <v>187</v>
      </c>
      <c r="C856" s="2"/>
      <c r="D856" s="3" t="s">
        <v>3653</v>
      </c>
      <c r="E856" s="2" t="s">
        <v>170</v>
      </c>
      <c r="F856" s="2" t="s">
        <v>170</v>
      </c>
      <c r="G856" s="2" t="s">
        <v>170</v>
      </c>
      <c r="H856" s="3" t="s">
        <v>1792</v>
      </c>
      <c r="I856" s="5">
        <v>150000000</v>
      </c>
      <c r="J856" s="5">
        <f t="shared" si="7"/>
        <v>415799999.99999994</v>
      </c>
      <c r="K856" s="2" t="s">
        <v>170</v>
      </c>
      <c r="L856" s="2"/>
      <c r="M856" s="2" t="s">
        <v>3474</v>
      </c>
      <c r="N856" s="2" t="s">
        <v>415</v>
      </c>
      <c r="O856" s="2" t="s">
        <v>187</v>
      </c>
      <c r="P856" s="2" t="s">
        <v>141</v>
      </c>
    </row>
    <row r="857" spans="1:16" ht="22.5">
      <c r="A857" s="2">
        <v>11333</v>
      </c>
      <c r="B857" s="2" t="s">
        <v>187</v>
      </c>
      <c r="C857" s="2"/>
      <c r="D857" s="3" t="s">
        <v>1793</v>
      </c>
      <c r="E857" s="2" t="s">
        <v>170</v>
      </c>
      <c r="F857" s="2" t="s">
        <v>170</v>
      </c>
      <c r="G857" s="2" t="s">
        <v>170</v>
      </c>
      <c r="H857" s="3" t="s">
        <v>1794</v>
      </c>
      <c r="I857" s="5">
        <v>14000000</v>
      </c>
      <c r="J857" s="5">
        <f t="shared" si="7"/>
        <v>38808000</v>
      </c>
      <c r="K857" s="2" t="s">
        <v>170</v>
      </c>
      <c r="L857" s="2"/>
      <c r="M857" s="2" t="s">
        <v>190</v>
      </c>
      <c r="N857" s="2" t="s">
        <v>415</v>
      </c>
      <c r="O857" s="2" t="s">
        <v>187</v>
      </c>
      <c r="P857" s="2"/>
    </row>
    <row r="858" spans="1:16" ht="22.5">
      <c r="A858" s="2">
        <v>11334</v>
      </c>
      <c r="B858" s="2" t="s">
        <v>187</v>
      </c>
      <c r="C858" s="2"/>
      <c r="D858" s="3" t="s">
        <v>1795</v>
      </c>
      <c r="E858" s="2" t="s">
        <v>170</v>
      </c>
      <c r="F858" s="2" t="s">
        <v>170</v>
      </c>
      <c r="G858" s="2" t="s">
        <v>170</v>
      </c>
      <c r="H858" s="3" t="s">
        <v>1796</v>
      </c>
      <c r="I858" s="5">
        <v>98500000</v>
      </c>
      <c r="J858" s="5">
        <f t="shared" si="7"/>
        <v>273042000</v>
      </c>
      <c r="K858" s="2" t="s">
        <v>170</v>
      </c>
      <c r="L858" s="2"/>
      <c r="M858" s="2" t="s">
        <v>190</v>
      </c>
      <c r="N858" s="2" t="s">
        <v>415</v>
      </c>
      <c r="O858" s="2" t="s">
        <v>187</v>
      </c>
      <c r="P858" s="2"/>
    </row>
    <row r="859" spans="1:16" ht="22.5">
      <c r="A859" s="2">
        <v>11335</v>
      </c>
      <c r="B859" s="2" t="s">
        <v>187</v>
      </c>
      <c r="C859" s="2"/>
      <c r="D859" s="3" t="s">
        <v>1797</v>
      </c>
      <c r="E859" s="2" t="s">
        <v>170</v>
      </c>
      <c r="F859" s="2" t="s">
        <v>170</v>
      </c>
      <c r="G859" s="2" t="s">
        <v>170</v>
      </c>
      <c r="H859" s="3" t="s">
        <v>1798</v>
      </c>
      <c r="I859" s="5">
        <v>227000000</v>
      </c>
      <c r="J859" s="5">
        <f t="shared" si="7"/>
        <v>629244000</v>
      </c>
      <c r="K859" s="2" t="s">
        <v>170</v>
      </c>
      <c r="L859" s="2"/>
      <c r="M859" s="2" t="s">
        <v>190</v>
      </c>
      <c r="N859" s="2" t="s">
        <v>415</v>
      </c>
      <c r="O859" s="2" t="s">
        <v>187</v>
      </c>
      <c r="P859" s="2"/>
    </row>
    <row r="860" spans="1:16" ht="22.5">
      <c r="A860" s="2">
        <v>11337</v>
      </c>
      <c r="B860" s="2" t="s">
        <v>187</v>
      </c>
      <c r="C860" s="2"/>
      <c r="D860" s="3" t="s">
        <v>1799</v>
      </c>
      <c r="E860" s="2" t="s">
        <v>170</v>
      </c>
      <c r="F860" s="2" t="s">
        <v>170</v>
      </c>
      <c r="G860" s="2" t="s">
        <v>170</v>
      </c>
      <c r="H860" s="3" t="s">
        <v>1800</v>
      </c>
      <c r="I860" s="5">
        <v>10000000</v>
      </c>
      <c r="J860" s="5">
        <f t="shared" si="7"/>
        <v>27719999.999999996</v>
      </c>
      <c r="K860" s="2" t="s">
        <v>170</v>
      </c>
      <c r="L860" s="2"/>
      <c r="M860" s="2" t="s">
        <v>190</v>
      </c>
      <c r="N860" s="2" t="s">
        <v>2458</v>
      </c>
      <c r="O860" s="2" t="s">
        <v>187</v>
      </c>
      <c r="P860" s="2"/>
    </row>
    <row r="861" spans="1:16" ht="33.75">
      <c r="A861" s="2">
        <v>11338</v>
      </c>
      <c r="B861" s="2" t="s">
        <v>187</v>
      </c>
      <c r="C861" s="2"/>
      <c r="D861" s="3" t="s">
        <v>1801</v>
      </c>
      <c r="E861" s="2" t="s">
        <v>170</v>
      </c>
      <c r="F861" s="2" t="s">
        <v>170</v>
      </c>
      <c r="G861" s="2" t="s">
        <v>170</v>
      </c>
      <c r="H861" s="3" t="s">
        <v>1802</v>
      </c>
      <c r="I861" s="5">
        <v>26000000</v>
      </c>
      <c r="J861" s="5">
        <f t="shared" si="7"/>
        <v>72072000</v>
      </c>
      <c r="K861" s="2" t="s">
        <v>170</v>
      </c>
      <c r="L861" s="2"/>
      <c r="M861" s="2" t="s">
        <v>190</v>
      </c>
      <c r="N861" s="2" t="s">
        <v>415</v>
      </c>
      <c r="O861" s="2" t="s">
        <v>187</v>
      </c>
      <c r="P861" s="2"/>
    </row>
    <row r="862" spans="1:16" ht="22.5">
      <c r="A862" s="2">
        <v>11339</v>
      </c>
      <c r="B862" s="2" t="s">
        <v>92</v>
      </c>
      <c r="C862" s="2"/>
      <c r="D862" s="3" t="s">
        <v>1089</v>
      </c>
      <c r="E862" s="2" t="s">
        <v>588</v>
      </c>
      <c r="F862" s="2" t="s">
        <v>1090</v>
      </c>
      <c r="G862" s="2" t="s">
        <v>3487</v>
      </c>
      <c r="H862" s="3" t="s">
        <v>3423</v>
      </c>
      <c r="I862" s="5">
        <v>130000000</v>
      </c>
      <c r="J862" s="5">
        <f t="shared" si="7"/>
        <v>360360000</v>
      </c>
      <c r="K862" s="2" t="s">
        <v>170</v>
      </c>
      <c r="L862" s="2"/>
      <c r="M862" s="2" t="s">
        <v>3500</v>
      </c>
      <c r="N862" s="2" t="s">
        <v>2459</v>
      </c>
      <c r="O862" s="2" t="s">
        <v>694</v>
      </c>
      <c r="P862" s="2" t="s">
        <v>141</v>
      </c>
    </row>
    <row r="863" spans="1:16" ht="22.5">
      <c r="A863" s="2">
        <v>11340</v>
      </c>
      <c r="B863" s="2" t="s">
        <v>92</v>
      </c>
      <c r="C863" s="2"/>
      <c r="D863" s="3" t="s">
        <v>1089</v>
      </c>
      <c r="E863" s="2" t="s">
        <v>588</v>
      </c>
      <c r="F863" s="2" t="s">
        <v>1090</v>
      </c>
      <c r="G863" s="2" t="s">
        <v>3487</v>
      </c>
      <c r="H863" s="3" t="s">
        <v>3424</v>
      </c>
      <c r="I863" s="5">
        <v>80000000</v>
      </c>
      <c r="J863" s="5">
        <f t="shared" si="7"/>
        <v>221759999.99999997</v>
      </c>
      <c r="K863" s="2" t="s">
        <v>170</v>
      </c>
      <c r="L863" s="2"/>
      <c r="M863" s="2" t="s">
        <v>3500</v>
      </c>
      <c r="N863" s="2" t="s">
        <v>2459</v>
      </c>
      <c r="O863" s="2" t="s">
        <v>694</v>
      </c>
      <c r="P863" s="2" t="s">
        <v>141</v>
      </c>
    </row>
    <row r="864" spans="1:16" ht="22.5">
      <c r="A864" s="2">
        <v>11341</v>
      </c>
      <c r="B864" s="2" t="s">
        <v>189</v>
      </c>
      <c r="C864" s="2" t="s">
        <v>92</v>
      </c>
      <c r="D864" s="3" t="s">
        <v>354</v>
      </c>
      <c r="E864" s="2" t="s">
        <v>355</v>
      </c>
      <c r="F864" s="2" t="s">
        <v>253</v>
      </c>
      <c r="G864" s="2" t="s">
        <v>3475</v>
      </c>
      <c r="H864" s="3" t="s">
        <v>3425</v>
      </c>
      <c r="I864" s="5">
        <v>25000000</v>
      </c>
      <c r="J864" s="5">
        <f t="shared" si="7"/>
        <v>69300000</v>
      </c>
      <c r="K864" s="2" t="s">
        <v>154</v>
      </c>
      <c r="L864" s="2" t="s">
        <v>141</v>
      </c>
      <c r="M864" s="2" t="s">
        <v>3500</v>
      </c>
      <c r="N864" s="2" t="s">
        <v>2459</v>
      </c>
      <c r="O864" s="2" t="s">
        <v>694</v>
      </c>
      <c r="P864" s="2"/>
    </row>
    <row r="865" spans="1:16" ht="33.75">
      <c r="A865" s="2">
        <v>11343</v>
      </c>
      <c r="B865" s="2" t="s">
        <v>1592</v>
      </c>
      <c r="C865" s="2"/>
      <c r="D865" s="3" t="s">
        <v>649</v>
      </c>
      <c r="E865" s="2"/>
      <c r="F865" s="2"/>
      <c r="G865" s="2"/>
      <c r="H865" s="3" t="s">
        <v>3681</v>
      </c>
      <c r="I865" s="5">
        <v>1200000</v>
      </c>
      <c r="J865" s="5">
        <f>I865*1.125</f>
        <v>1350000</v>
      </c>
      <c r="K865" s="2" t="s">
        <v>12</v>
      </c>
      <c r="L865" s="2" t="s">
        <v>141</v>
      </c>
      <c r="M865" s="2" t="s">
        <v>3498</v>
      </c>
      <c r="N865" s="2" t="s">
        <v>415</v>
      </c>
      <c r="O865" s="2" t="s">
        <v>1592</v>
      </c>
      <c r="P865" s="2"/>
    </row>
    <row r="866" spans="1:16" ht="33.75">
      <c r="A866" s="2">
        <v>11345</v>
      </c>
      <c r="B866" s="2" t="s">
        <v>1424</v>
      </c>
      <c r="C866" s="2"/>
      <c r="D866" s="3" t="s">
        <v>3054</v>
      </c>
      <c r="E866" s="2" t="s">
        <v>2948</v>
      </c>
      <c r="F866" s="2" t="s">
        <v>2951</v>
      </c>
      <c r="G866" s="2" t="s">
        <v>3480</v>
      </c>
      <c r="H866" s="3" t="s">
        <v>2952</v>
      </c>
      <c r="I866" s="5">
        <v>2374408</v>
      </c>
      <c r="J866" s="5">
        <f>I866*2.026</f>
        <v>4810550.607999999</v>
      </c>
      <c r="K866" s="2" t="s">
        <v>42</v>
      </c>
      <c r="L866" s="2" t="s">
        <v>141</v>
      </c>
      <c r="M866" s="2" t="s">
        <v>3499</v>
      </c>
      <c r="N866" s="2" t="s">
        <v>2458</v>
      </c>
      <c r="O866" s="2" t="s">
        <v>3093</v>
      </c>
      <c r="P866" s="2"/>
    </row>
    <row r="867" spans="1:16" ht="22.5">
      <c r="A867" s="2">
        <v>11346</v>
      </c>
      <c r="B867" s="2" t="s">
        <v>2102</v>
      </c>
      <c r="C867" s="2" t="s">
        <v>1817</v>
      </c>
      <c r="D867" s="3" t="s">
        <v>2128</v>
      </c>
      <c r="E867" s="2" t="s">
        <v>2129</v>
      </c>
      <c r="F867" s="2" t="s">
        <v>2104</v>
      </c>
      <c r="G867" s="2" t="s">
        <v>3486</v>
      </c>
      <c r="H867" s="3" t="s">
        <v>2130</v>
      </c>
      <c r="I867" s="5">
        <v>15600000</v>
      </c>
      <c r="J867" s="5">
        <f>I867*2.026</f>
        <v>31605599.999999996</v>
      </c>
      <c r="K867" s="2" t="s">
        <v>42</v>
      </c>
      <c r="L867" s="2" t="s">
        <v>141</v>
      </c>
      <c r="M867" s="2" t="s">
        <v>3568</v>
      </c>
      <c r="N867" s="2" t="s">
        <v>2459</v>
      </c>
      <c r="O867" s="2" t="s">
        <v>1817</v>
      </c>
      <c r="P867" s="2" t="s">
        <v>141</v>
      </c>
    </row>
    <row r="868" spans="1:16" ht="22.5">
      <c r="A868" s="2">
        <v>11347</v>
      </c>
      <c r="B868" s="2" t="s">
        <v>1817</v>
      </c>
      <c r="C868" s="2" t="s">
        <v>138</v>
      </c>
      <c r="D868" s="3" t="s">
        <v>1848</v>
      </c>
      <c r="E868" s="2" t="s">
        <v>1660</v>
      </c>
      <c r="F868" s="2" t="s">
        <v>1849</v>
      </c>
      <c r="G868" s="2" t="s">
        <v>3522</v>
      </c>
      <c r="H868" s="3" t="s">
        <v>1850</v>
      </c>
      <c r="I868" s="5">
        <v>6000000</v>
      </c>
      <c r="J868" s="5">
        <f>I868*1.125</f>
        <v>6750000</v>
      </c>
      <c r="K868" s="2" t="s">
        <v>12</v>
      </c>
      <c r="L868" s="2" t="s">
        <v>141</v>
      </c>
      <c r="M868" s="2" t="s">
        <v>3500</v>
      </c>
      <c r="N868" s="2" t="s">
        <v>2458</v>
      </c>
      <c r="O868" s="2" t="s">
        <v>1817</v>
      </c>
      <c r="P868" s="2" t="s">
        <v>141</v>
      </c>
    </row>
    <row r="869" spans="1:16" ht="22.5">
      <c r="A869" s="2">
        <v>11349</v>
      </c>
      <c r="B869" s="2" t="s">
        <v>138</v>
      </c>
      <c r="C869" s="2" t="s">
        <v>138</v>
      </c>
      <c r="D869" s="3" t="s">
        <v>1655</v>
      </c>
      <c r="E869" s="2" t="s">
        <v>1656</v>
      </c>
      <c r="F869" s="2" t="s">
        <v>1657</v>
      </c>
      <c r="G869" s="2" t="s">
        <v>3489</v>
      </c>
      <c r="H869" s="3" t="s">
        <v>1658</v>
      </c>
      <c r="I869" s="5">
        <v>20000000</v>
      </c>
      <c r="J869" s="5">
        <f>I869*1.125</f>
        <v>22500000</v>
      </c>
      <c r="K869" s="2" t="s">
        <v>12</v>
      </c>
      <c r="L869" s="2" t="s">
        <v>141</v>
      </c>
      <c r="M869" s="2" t="s">
        <v>3500</v>
      </c>
      <c r="N869" s="2" t="s">
        <v>2459</v>
      </c>
      <c r="O869" s="2" t="s">
        <v>138</v>
      </c>
      <c r="P869" s="2"/>
    </row>
    <row r="870" spans="1:16" ht="22.5">
      <c r="A870" s="2">
        <v>11350</v>
      </c>
      <c r="B870" s="2" t="s">
        <v>138</v>
      </c>
      <c r="C870" s="2" t="s">
        <v>138</v>
      </c>
      <c r="D870" s="3" t="s">
        <v>1659</v>
      </c>
      <c r="E870" s="2" t="s">
        <v>1660</v>
      </c>
      <c r="F870" s="2" t="s">
        <v>1661</v>
      </c>
      <c r="G870" s="2" t="s">
        <v>3489</v>
      </c>
      <c r="H870" s="3" t="s">
        <v>1662</v>
      </c>
      <c r="I870" s="5">
        <v>5000000</v>
      </c>
      <c r="J870" s="5">
        <f>I870*1.48</f>
        <v>7400000</v>
      </c>
      <c r="K870" s="2" t="s">
        <v>30</v>
      </c>
      <c r="L870" s="2" t="s">
        <v>141</v>
      </c>
      <c r="M870" s="2" t="s">
        <v>3500</v>
      </c>
      <c r="N870" s="2" t="s">
        <v>2459</v>
      </c>
      <c r="O870" s="2" t="s">
        <v>138</v>
      </c>
      <c r="P870" s="2"/>
    </row>
    <row r="871" spans="1:16" ht="45">
      <c r="A871" s="2">
        <v>11351</v>
      </c>
      <c r="B871" s="2" t="s">
        <v>1424</v>
      </c>
      <c r="C871" s="2"/>
      <c r="D871" s="3" t="s">
        <v>2925</v>
      </c>
      <c r="E871" s="2" t="s">
        <v>2926</v>
      </c>
      <c r="F871" s="2" t="s">
        <v>2927</v>
      </c>
      <c r="G871" s="2" t="s">
        <v>3480</v>
      </c>
      <c r="H871" s="3" t="s">
        <v>2928</v>
      </c>
      <c r="I871" s="5">
        <v>4000000</v>
      </c>
      <c r="J871" s="5">
        <f>I871*1.125</f>
        <v>4500000</v>
      </c>
      <c r="K871" s="2" t="s">
        <v>12</v>
      </c>
      <c r="L871" s="2" t="s">
        <v>141</v>
      </c>
      <c r="M871" s="2" t="s">
        <v>3502</v>
      </c>
      <c r="N871" s="2" t="s">
        <v>2458</v>
      </c>
      <c r="O871" s="2" t="s">
        <v>3093</v>
      </c>
      <c r="P871" s="2"/>
    </row>
    <row r="872" spans="1:16" ht="22.5">
      <c r="A872" s="2">
        <v>11353</v>
      </c>
      <c r="B872" s="2" t="s">
        <v>1537</v>
      </c>
      <c r="C872" s="2" t="s">
        <v>3169</v>
      </c>
      <c r="D872" s="3" t="s">
        <v>3170</v>
      </c>
      <c r="E872" s="2" t="s">
        <v>3171</v>
      </c>
      <c r="F872" s="2" t="s">
        <v>3172</v>
      </c>
      <c r="G872" s="2" t="s">
        <v>170</v>
      </c>
      <c r="H872" s="3" t="s">
        <v>3173</v>
      </c>
      <c r="I872" s="5">
        <v>3000000</v>
      </c>
      <c r="J872" s="5">
        <f>I872*1.48</f>
        <v>4440000</v>
      </c>
      <c r="K872" s="2" t="s">
        <v>30</v>
      </c>
      <c r="L872" s="2" t="s">
        <v>141</v>
      </c>
      <c r="M872" s="2" t="s">
        <v>3500</v>
      </c>
      <c r="N872" s="2" t="s">
        <v>146</v>
      </c>
      <c r="O872" s="2" t="s">
        <v>1537</v>
      </c>
      <c r="P872" s="2"/>
    </row>
    <row r="873" spans="1:16" ht="22.5">
      <c r="A873" s="2">
        <v>11354</v>
      </c>
      <c r="B873" s="2" t="s">
        <v>1537</v>
      </c>
      <c r="C873" s="2" t="s">
        <v>3101</v>
      </c>
      <c r="D873" s="3" t="s">
        <v>3174</v>
      </c>
      <c r="E873" s="2" t="s">
        <v>3172</v>
      </c>
      <c r="F873" s="2" t="s">
        <v>3172</v>
      </c>
      <c r="G873" s="2" t="s">
        <v>170</v>
      </c>
      <c r="H873" s="3" t="s">
        <v>3175</v>
      </c>
      <c r="I873" s="5">
        <v>9500000</v>
      </c>
      <c r="J873" s="5">
        <f>I873*1.48</f>
        <v>14060000</v>
      </c>
      <c r="K873" s="2" t="s">
        <v>30</v>
      </c>
      <c r="L873" s="2" t="s">
        <v>141</v>
      </c>
      <c r="M873" s="2" t="s">
        <v>3500</v>
      </c>
      <c r="N873" s="2" t="s">
        <v>146</v>
      </c>
      <c r="O873" s="2" t="s">
        <v>1537</v>
      </c>
      <c r="P873" s="2"/>
    </row>
    <row r="874" spans="1:16" ht="33.75">
      <c r="A874" s="2">
        <v>11355</v>
      </c>
      <c r="B874" s="2" t="s">
        <v>1537</v>
      </c>
      <c r="C874" s="2" t="s">
        <v>3176</v>
      </c>
      <c r="D874" s="3" t="s">
        <v>3177</v>
      </c>
      <c r="E874" s="2" t="s">
        <v>3128</v>
      </c>
      <c r="F874" s="2" t="s">
        <v>3178</v>
      </c>
      <c r="G874" s="2" t="s">
        <v>170</v>
      </c>
      <c r="H874" s="3" t="s">
        <v>3179</v>
      </c>
      <c r="I874" s="5">
        <v>3000000</v>
      </c>
      <c r="J874" s="5">
        <f>I874*1.48</f>
        <v>4440000</v>
      </c>
      <c r="K874" s="2" t="s">
        <v>30</v>
      </c>
      <c r="L874" s="2" t="s">
        <v>141</v>
      </c>
      <c r="M874" s="2" t="s">
        <v>3483</v>
      </c>
      <c r="N874" s="2" t="s">
        <v>146</v>
      </c>
      <c r="O874" s="2" t="s">
        <v>1537</v>
      </c>
      <c r="P874" s="2"/>
    </row>
    <row r="875" spans="1:16" ht="22.5">
      <c r="A875" s="2">
        <v>11356</v>
      </c>
      <c r="B875" s="2" t="s">
        <v>1537</v>
      </c>
      <c r="C875" s="2" t="s">
        <v>3176</v>
      </c>
      <c r="D875" s="3" t="s">
        <v>3180</v>
      </c>
      <c r="E875" s="2" t="s">
        <v>3181</v>
      </c>
      <c r="F875" s="2" t="s">
        <v>3182</v>
      </c>
      <c r="G875" s="2" t="s">
        <v>170</v>
      </c>
      <c r="H875" s="3" t="s">
        <v>3183</v>
      </c>
      <c r="I875" s="5">
        <v>25382000</v>
      </c>
      <c r="J875" s="5">
        <f>I875*1.48</f>
        <v>37565360</v>
      </c>
      <c r="K875" s="2" t="s">
        <v>30</v>
      </c>
      <c r="L875" s="2" t="s">
        <v>141</v>
      </c>
      <c r="M875" s="2" t="s">
        <v>3500</v>
      </c>
      <c r="N875" s="2" t="s">
        <v>146</v>
      </c>
      <c r="O875" s="2" t="s">
        <v>1537</v>
      </c>
      <c r="P875" s="2"/>
    </row>
    <row r="876" spans="1:16" ht="33.75">
      <c r="A876" s="2">
        <v>11357</v>
      </c>
      <c r="B876" s="2" t="s">
        <v>1537</v>
      </c>
      <c r="C876" s="2" t="s">
        <v>3169</v>
      </c>
      <c r="D876" s="3" t="s">
        <v>3184</v>
      </c>
      <c r="E876" s="2" t="s">
        <v>3125</v>
      </c>
      <c r="F876" s="2"/>
      <c r="G876" s="2" t="s">
        <v>170</v>
      </c>
      <c r="H876" s="3" t="s">
        <v>3185</v>
      </c>
      <c r="I876" s="5">
        <v>10000000</v>
      </c>
      <c r="J876" s="5">
        <f>I876*1.48</f>
        <v>14800000</v>
      </c>
      <c r="K876" s="2" t="s">
        <v>30</v>
      </c>
      <c r="L876" s="2" t="s">
        <v>141</v>
      </c>
      <c r="M876" s="2" t="s">
        <v>3483</v>
      </c>
      <c r="N876" s="2" t="s">
        <v>146</v>
      </c>
      <c r="O876" s="2" t="s">
        <v>1537</v>
      </c>
      <c r="P876" s="2"/>
    </row>
    <row r="877" spans="1:16" ht="45">
      <c r="A877" s="2">
        <v>11359</v>
      </c>
      <c r="B877" s="2" t="s">
        <v>189</v>
      </c>
      <c r="C877" s="2" t="s">
        <v>138</v>
      </c>
      <c r="D877" s="3" t="s">
        <v>426</v>
      </c>
      <c r="E877" s="2" t="s">
        <v>3235</v>
      </c>
      <c r="F877" s="2" t="s">
        <v>427</v>
      </c>
      <c r="G877" s="2" t="s">
        <v>3477</v>
      </c>
      <c r="H877" s="3" t="s">
        <v>428</v>
      </c>
      <c r="I877" s="5">
        <v>1500000</v>
      </c>
      <c r="J877" s="5">
        <f>I877*1.125</f>
        <v>1687500</v>
      </c>
      <c r="K877" s="2" t="s">
        <v>12</v>
      </c>
      <c r="L877" s="2" t="s">
        <v>141</v>
      </c>
      <c r="M877" s="2"/>
      <c r="N877" s="2" t="s">
        <v>2459</v>
      </c>
      <c r="O877" s="2" t="s">
        <v>694</v>
      </c>
      <c r="P877" s="2"/>
    </row>
    <row r="878" spans="1:16" ht="22.5">
      <c r="A878" s="2">
        <v>11360</v>
      </c>
      <c r="B878" s="2" t="s">
        <v>1541</v>
      </c>
      <c r="C878" s="2" t="s">
        <v>1541</v>
      </c>
      <c r="D878" s="3" t="s">
        <v>1579</v>
      </c>
      <c r="E878" s="2" t="s">
        <v>1586</v>
      </c>
      <c r="F878" s="2" t="s">
        <v>1587</v>
      </c>
      <c r="G878" s="2" t="s">
        <v>3475</v>
      </c>
      <c r="H878" s="3" t="s">
        <v>1588</v>
      </c>
      <c r="I878" s="5">
        <v>263800000</v>
      </c>
      <c r="J878" s="5">
        <f>I878*1.125</f>
        <v>296775000</v>
      </c>
      <c r="K878" s="2" t="s">
        <v>12</v>
      </c>
      <c r="L878" s="2" t="s">
        <v>141</v>
      </c>
      <c r="M878" s="2" t="s">
        <v>3481</v>
      </c>
      <c r="N878" s="2" t="s">
        <v>2459</v>
      </c>
      <c r="O878" s="2" t="s">
        <v>1591</v>
      </c>
      <c r="P878" s="2" t="s">
        <v>141</v>
      </c>
    </row>
    <row r="879" spans="1:16" ht="33.75">
      <c r="A879" s="2">
        <v>11361</v>
      </c>
      <c r="B879" s="2" t="s">
        <v>1424</v>
      </c>
      <c r="C879" s="2" t="s">
        <v>1424</v>
      </c>
      <c r="D879" s="3" t="s">
        <v>2626</v>
      </c>
      <c r="E879" s="2" t="s">
        <v>2627</v>
      </c>
      <c r="F879" s="2" t="s">
        <v>2627</v>
      </c>
      <c r="G879" s="2"/>
      <c r="H879" s="3" t="s">
        <v>2628</v>
      </c>
      <c r="I879" s="5">
        <v>4690000</v>
      </c>
      <c r="J879" s="5">
        <f>I879*1.125</f>
        <v>5276250</v>
      </c>
      <c r="K879" s="2" t="s">
        <v>12</v>
      </c>
      <c r="L879" s="2" t="s">
        <v>141</v>
      </c>
      <c r="M879" s="2"/>
      <c r="N879" s="2" t="s">
        <v>2458</v>
      </c>
      <c r="O879" s="2" t="s">
        <v>3093</v>
      </c>
      <c r="P879" s="2"/>
    </row>
    <row r="880" spans="1:16" ht="22.5">
      <c r="A880" s="2">
        <v>11363</v>
      </c>
      <c r="B880" s="2" t="s">
        <v>189</v>
      </c>
      <c r="C880" s="2" t="s">
        <v>189</v>
      </c>
      <c r="D880" s="3" t="s">
        <v>429</v>
      </c>
      <c r="E880" s="2" t="s">
        <v>430</v>
      </c>
      <c r="F880" s="2" t="s">
        <v>282</v>
      </c>
      <c r="G880" s="2" t="s">
        <v>3486</v>
      </c>
      <c r="H880" s="3" t="s">
        <v>431</v>
      </c>
      <c r="I880" s="5">
        <v>2000000</v>
      </c>
      <c r="J880" s="5">
        <f>I880*2.026</f>
        <v>4051999.9999999995</v>
      </c>
      <c r="K880" s="2" t="s">
        <v>42</v>
      </c>
      <c r="L880" s="2" t="s">
        <v>141</v>
      </c>
      <c r="M880" s="2"/>
      <c r="N880" s="2" t="s">
        <v>2459</v>
      </c>
      <c r="O880" s="2" t="s">
        <v>694</v>
      </c>
      <c r="P880" s="2"/>
    </row>
    <row r="881" spans="1:16" ht="22.5">
      <c r="A881" s="2">
        <v>11364</v>
      </c>
      <c r="B881" s="2" t="s">
        <v>189</v>
      </c>
      <c r="C881" s="2" t="s">
        <v>189</v>
      </c>
      <c r="D881" s="3" t="s">
        <v>267</v>
      </c>
      <c r="E881" s="2" t="s">
        <v>432</v>
      </c>
      <c r="F881" s="2" t="s">
        <v>433</v>
      </c>
      <c r="G881" s="2" t="s">
        <v>3486</v>
      </c>
      <c r="H881" s="3" t="s">
        <v>434</v>
      </c>
      <c r="I881" s="5">
        <v>4000000</v>
      </c>
      <c r="J881" s="5">
        <f>I881*1.125</f>
        <v>4500000</v>
      </c>
      <c r="K881" s="2" t="s">
        <v>12</v>
      </c>
      <c r="L881" s="2" t="s">
        <v>141</v>
      </c>
      <c r="M881" s="2"/>
      <c r="N881" s="2" t="s">
        <v>2459</v>
      </c>
      <c r="O881" s="2" t="s">
        <v>694</v>
      </c>
      <c r="P881" s="2" t="s">
        <v>141</v>
      </c>
    </row>
    <row r="882" spans="1:16" ht="33.75">
      <c r="A882" s="2">
        <v>11365</v>
      </c>
      <c r="B882" s="2" t="s">
        <v>189</v>
      </c>
      <c r="C882" s="2" t="s">
        <v>189</v>
      </c>
      <c r="D882" s="3" t="s">
        <v>334</v>
      </c>
      <c r="E882" s="2" t="s">
        <v>435</v>
      </c>
      <c r="F882" s="2" t="s">
        <v>436</v>
      </c>
      <c r="G882" s="2" t="s">
        <v>3477</v>
      </c>
      <c r="H882" s="3" t="s">
        <v>3457</v>
      </c>
      <c r="I882" s="5">
        <v>11000000</v>
      </c>
      <c r="J882" s="5">
        <f>I882*1.125</f>
        <v>12375000</v>
      </c>
      <c r="K882" s="2" t="s">
        <v>12</v>
      </c>
      <c r="L882" s="2" t="s">
        <v>141</v>
      </c>
      <c r="M882" s="2"/>
      <c r="N882" s="2" t="s">
        <v>2459</v>
      </c>
      <c r="O882" s="2" t="s">
        <v>694</v>
      </c>
      <c r="P882" s="2"/>
    </row>
    <row r="883" spans="1:16" ht="22.5">
      <c r="A883" s="2">
        <v>11366</v>
      </c>
      <c r="B883" s="2" t="s">
        <v>189</v>
      </c>
      <c r="C883" s="2" t="s">
        <v>189</v>
      </c>
      <c r="D883" s="3" t="s">
        <v>437</v>
      </c>
      <c r="E883" s="2" t="s">
        <v>438</v>
      </c>
      <c r="F883" s="2" t="s">
        <v>336</v>
      </c>
      <c r="G883" s="2" t="s">
        <v>3475</v>
      </c>
      <c r="H883" s="3" t="s">
        <v>439</v>
      </c>
      <c r="I883" s="5">
        <v>2000000</v>
      </c>
      <c r="J883" s="5">
        <f>I883*1.125</f>
        <v>2250000</v>
      </c>
      <c r="K883" s="2" t="s">
        <v>12</v>
      </c>
      <c r="L883" s="2" t="s">
        <v>141</v>
      </c>
      <c r="M883" s="2"/>
      <c r="N883" s="2" t="s">
        <v>2459</v>
      </c>
      <c r="O883" s="2" t="s">
        <v>694</v>
      </c>
      <c r="P883" s="2"/>
    </row>
    <row r="884" spans="1:16" ht="22.5">
      <c r="A884" s="2">
        <v>11367</v>
      </c>
      <c r="B884" s="2" t="s">
        <v>189</v>
      </c>
      <c r="C884" s="2" t="s">
        <v>189</v>
      </c>
      <c r="D884" s="3" t="s">
        <v>311</v>
      </c>
      <c r="E884" s="2" t="s">
        <v>298</v>
      </c>
      <c r="F884" s="2" t="s">
        <v>436</v>
      </c>
      <c r="G884" s="2" t="s">
        <v>3477</v>
      </c>
      <c r="H884" s="3" t="s">
        <v>3225</v>
      </c>
      <c r="I884" s="5">
        <v>13000000</v>
      </c>
      <c r="J884" s="5">
        <f>I884*1.125</f>
        <v>14625000</v>
      </c>
      <c r="K884" s="2" t="s">
        <v>12</v>
      </c>
      <c r="L884" s="2" t="s">
        <v>141</v>
      </c>
      <c r="M884" s="2"/>
      <c r="N884" s="2" t="s">
        <v>2459</v>
      </c>
      <c r="O884" s="2" t="s">
        <v>694</v>
      </c>
      <c r="P884" s="2"/>
    </row>
    <row r="885" spans="1:16" ht="22.5">
      <c r="A885" s="2">
        <v>11368</v>
      </c>
      <c r="B885" s="2" t="s">
        <v>189</v>
      </c>
      <c r="C885" s="2" t="s">
        <v>189</v>
      </c>
      <c r="D885" s="3" t="s">
        <v>440</v>
      </c>
      <c r="E885" s="2" t="s">
        <v>441</v>
      </c>
      <c r="F885" s="2" t="s">
        <v>442</v>
      </c>
      <c r="G885" s="2" t="s">
        <v>3477</v>
      </c>
      <c r="H885" s="3" t="s">
        <v>443</v>
      </c>
      <c r="I885" s="5">
        <v>5000000</v>
      </c>
      <c r="J885" s="5">
        <f>I885*1.48</f>
        <v>7400000</v>
      </c>
      <c r="K885" s="2" t="s">
        <v>30</v>
      </c>
      <c r="L885" s="2" t="s">
        <v>141</v>
      </c>
      <c r="M885" s="2"/>
      <c r="N885" s="2" t="s">
        <v>2459</v>
      </c>
      <c r="O885" s="2" t="s">
        <v>694</v>
      </c>
      <c r="P885" s="2"/>
    </row>
    <row r="886" spans="1:16" ht="33.75">
      <c r="A886" s="2">
        <v>11369</v>
      </c>
      <c r="B886" s="2" t="s">
        <v>138</v>
      </c>
      <c r="C886" s="2" t="s">
        <v>138</v>
      </c>
      <c r="D886" s="3" t="s">
        <v>1663</v>
      </c>
      <c r="E886" s="2" t="s">
        <v>1664</v>
      </c>
      <c r="F886" s="2" t="s">
        <v>1665</v>
      </c>
      <c r="G886" s="2" t="s">
        <v>1613</v>
      </c>
      <c r="H886" s="3" t="s">
        <v>1666</v>
      </c>
      <c r="I886" s="5">
        <v>8500000</v>
      </c>
      <c r="J886" s="5">
        <f>I886*1.125</f>
        <v>9562500</v>
      </c>
      <c r="K886" s="2" t="s">
        <v>12</v>
      </c>
      <c r="L886" s="2" t="s">
        <v>141</v>
      </c>
      <c r="M886" s="2" t="s">
        <v>3527</v>
      </c>
      <c r="N886" s="2" t="s">
        <v>421</v>
      </c>
      <c r="O886" s="2" t="s">
        <v>138</v>
      </c>
      <c r="P886" s="2"/>
    </row>
    <row r="887" spans="1:16" ht="22.5">
      <c r="A887" s="2">
        <v>11370</v>
      </c>
      <c r="B887" s="2" t="s">
        <v>138</v>
      </c>
      <c r="C887" s="2" t="s">
        <v>138</v>
      </c>
      <c r="D887" s="3" t="s">
        <v>1667</v>
      </c>
      <c r="E887" s="2" t="s">
        <v>1668</v>
      </c>
      <c r="F887" s="2" t="s">
        <v>1665</v>
      </c>
      <c r="G887" s="2" t="s">
        <v>1613</v>
      </c>
      <c r="H887" s="3" t="s">
        <v>1669</v>
      </c>
      <c r="I887" s="5">
        <v>7500000</v>
      </c>
      <c r="J887" s="5">
        <f>I887*1.48</f>
        <v>11100000</v>
      </c>
      <c r="K887" s="2" t="s">
        <v>30</v>
      </c>
      <c r="L887" s="2" t="s">
        <v>141</v>
      </c>
      <c r="M887" s="2" t="s">
        <v>3476</v>
      </c>
      <c r="N887" s="2" t="s">
        <v>421</v>
      </c>
      <c r="O887" s="2" t="s">
        <v>138</v>
      </c>
      <c r="P887" s="2"/>
    </row>
    <row r="888" spans="1:16" ht="33.75">
      <c r="A888" s="2">
        <v>11371</v>
      </c>
      <c r="B888" s="2" t="s">
        <v>138</v>
      </c>
      <c r="C888" s="2" t="s">
        <v>138</v>
      </c>
      <c r="D888" s="3" t="s">
        <v>1670</v>
      </c>
      <c r="E888" s="2" t="s">
        <v>1671</v>
      </c>
      <c r="F888" s="2" t="s">
        <v>1672</v>
      </c>
      <c r="G888" s="2" t="s">
        <v>1613</v>
      </c>
      <c r="H888" s="3" t="s">
        <v>1666</v>
      </c>
      <c r="I888" s="5">
        <v>8500000</v>
      </c>
      <c r="J888" s="5">
        <f>I888*1.125</f>
        <v>9562500</v>
      </c>
      <c r="K888" s="2" t="s">
        <v>12</v>
      </c>
      <c r="L888" s="2" t="s">
        <v>141</v>
      </c>
      <c r="M888" s="2" t="s">
        <v>3493</v>
      </c>
      <c r="N888" s="2" t="s">
        <v>421</v>
      </c>
      <c r="O888" s="2" t="s">
        <v>138</v>
      </c>
      <c r="P888" s="2"/>
    </row>
    <row r="889" spans="1:16" ht="22.5">
      <c r="A889" s="2">
        <v>11372</v>
      </c>
      <c r="B889" s="2" t="s">
        <v>1424</v>
      </c>
      <c r="C889" s="2" t="s">
        <v>1424</v>
      </c>
      <c r="D889" s="3" t="s">
        <v>2629</v>
      </c>
      <c r="E889" s="2" t="s">
        <v>2630</v>
      </c>
      <c r="F889" s="2" t="s">
        <v>2631</v>
      </c>
      <c r="G889" s="2" t="s">
        <v>3486</v>
      </c>
      <c r="H889" s="3" t="s">
        <v>2632</v>
      </c>
      <c r="I889" s="5">
        <v>1640000</v>
      </c>
      <c r="J889" s="5">
        <f>I889*1.125</f>
        <v>1845000</v>
      </c>
      <c r="K889" s="2" t="s">
        <v>12</v>
      </c>
      <c r="L889" s="2" t="s">
        <v>141</v>
      </c>
      <c r="M889" s="2"/>
      <c r="N889" s="2" t="s">
        <v>2458</v>
      </c>
      <c r="O889" s="2" t="s">
        <v>3093</v>
      </c>
      <c r="P889" s="2"/>
    </row>
    <row r="890" spans="1:16" ht="22.5">
      <c r="A890" s="2">
        <v>11373</v>
      </c>
      <c r="B890" s="2" t="s">
        <v>1541</v>
      </c>
      <c r="C890" s="2" t="s">
        <v>1541</v>
      </c>
      <c r="D890" s="3" t="s">
        <v>1552</v>
      </c>
      <c r="E890" s="2" t="s">
        <v>1169</v>
      </c>
      <c r="F890" s="2" t="s">
        <v>1553</v>
      </c>
      <c r="G890" s="2" t="s">
        <v>3528</v>
      </c>
      <c r="H890" s="3" t="s">
        <v>1554</v>
      </c>
      <c r="I890" s="5">
        <v>9000000</v>
      </c>
      <c r="J890" s="5">
        <f>I890*1.125</f>
        <v>10125000</v>
      </c>
      <c r="K890" s="2" t="s">
        <v>12</v>
      </c>
      <c r="L890" s="2" t="s">
        <v>141</v>
      </c>
      <c r="M890" s="2"/>
      <c r="N890" s="2" t="s">
        <v>2459</v>
      </c>
      <c r="O890" s="2" t="s">
        <v>1591</v>
      </c>
      <c r="P890" s="2"/>
    </row>
    <row r="891" spans="1:16" ht="22.5">
      <c r="A891" s="2">
        <v>11374</v>
      </c>
      <c r="B891" s="2" t="s">
        <v>1555</v>
      </c>
      <c r="C891" s="2"/>
      <c r="D891" s="3" t="s">
        <v>1556</v>
      </c>
      <c r="E891" s="2" t="s">
        <v>1557</v>
      </c>
      <c r="F891" s="2" t="s">
        <v>1558</v>
      </c>
      <c r="G891" s="2"/>
      <c r="H891" s="3" t="s">
        <v>1559</v>
      </c>
      <c r="I891" s="5">
        <v>32481500</v>
      </c>
      <c r="J891" s="5">
        <f>I891*1.125</f>
        <v>36541687.5</v>
      </c>
      <c r="K891" s="2" t="s">
        <v>12</v>
      </c>
      <c r="L891" s="2" t="s">
        <v>141</v>
      </c>
      <c r="M891" s="2"/>
      <c r="N891" s="2" t="s">
        <v>2458</v>
      </c>
      <c r="O891" s="2" t="s">
        <v>1591</v>
      </c>
      <c r="P891" s="2"/>
    </row>
    <row r="892" spans="1:16" ht="33.75">
      <c r="A892" s="2">
        <v>11375</v>
      </c>
      <c r="B892" s="2" t="s">
        <v>1541</v>
      </c>
      <c r="C892" s="2" t="s">
        <v>1541</v>
      </c>
      <c r="D892" s="3" t="s">
        <v>1560</v>
      </c>
      <c r="E892" s="2" t="s">
        <v>3242</v>
      </c>
      <c r="F892" s="2"/>
      <c r="G892" s="2"/>
      <c r="H892" s="3"/>
      <c r="I892" s="5">
        <v>15000000</v>
      </c>
      <c r="J892" s="5">
        <f>I892*1.48</f>
        <v>22200000</v>
      </c>
      <c r="K892" s="2" t="s">
        <v>30</v>
      </c>
      <c r="L892" s="2" t="s">
        <v>141</v>
      </c>
      <c r="M892" s="2"/>
      <c r="N892" s="2" t="s">
        <v>2459</v>
      </c>
      <c r="O892" s="2" t="s">
        <v>1591</v>
      </c>
      <c r="P892" s="2"/>
    </row>
    <row r="893" spans="1:16" ht="22.5">
      <c r="A893" s="2">
        <v>11376</v>
      </c>
      <c r="B893" s="2" t="s">
        <v>1541</v>
      </c>
      <c r="C893" s="2" t="s">
        <v>1541</v>
      </c>
      <c r="D893" s="3" t="s">
        <v>1589</v>
      </c>
      <c r="E893" s="2"/>
      <c r="F893" s="2"/>
      <c r="G893" s="2"/>
      <c r="H893" s="3"/>
      <c r="I893" s="5">
        <v>50000000</v>
      </c>
      <c r="J893" s="5">
        <f>I893*2.772</f>
        <v>138600000</v>
      </c>
      <c r="K893" s="2" t="s">
        <v>170</v>
      </c>
      <c r="L893" s="2"/>
      <c r="M893" s="2" t="s">
        <v>3481</v>
      </c>
      <c r="N893" s="2" t="s">
        <v>2459</v>
      </c>
      <c r="O893" s="2" t="s">
        <v>1591</v>
      </c>
      <c r="P893" s="2" t="s">
        <v>141</v>
      </c>
    </row>
    <row r="894" spans="1:16" ht="33.75">
      <c r="A894" s="2">
        <v>11377</v>
      </c>
      <c r="B894" s="2" t="s">
        <v>1541</v>
      </c>
      <c r="C894" s="2" t="s">
        <v>1541</v>
      </c>
      <c r="D894" s="3" t="s">
        <v>1590</v>
      </c>
      <c r="E894" s="2"/>
      <c r="F894" s="2"/>
      <c r="G894" s="2"/>
      <c r="H894" s="3"/>
      <c r="I894" s="5">
        <v>6500000</v>
      </c>
      <c r="J894" s="5">
        <f>I894*1.125</f>
        <v>7312500</v>
      </c>
      <c r="K894" s="2" t="s">
        <v>12</v>
      </c>
      <c r="L894" s="2"/>
      <c r="M894" s="2" t="s">
        <v>3481</v>
      </c>
      <c r="N894" s="2" t="s">
        <v>2459</v>
      </c>
      <c r="O894" s="2" t="s">
        <v>1591</v>
      </c>
      <c r="P894" s="2" t="s">
        <v>141</v>
      </c>
    </row>
    <row r="895" spans="1:16" ht="22.5">
      <c r="A895" s="2">
        <v>11378</v>
      </c>
      <c r="B895" s="2" t="s">
        <v>1529</v>
      </c>
      <c r="C895" s="2"/>
      <c r="D895" s="3" t="s">
        <v>1550</v>
      </c>
      <c r="E895" s="2"/>
      <c r="F895" s="2"/>
      <c r="G895" s="2"/>
      <c r="H895" s="3" t="s">
        <v>1551</v>
      </c>
      <c r="I895" s="5">
        <v>2287000</v>
      </c>
      <c r="J895" s="5">
        <f>I895*1.125</f>
        <v>2572875</v>
      </c>
      <c r="K895" s="2" t="s">
        <v>12</v>
      </c>
      <c r="L895" s="2" t="s">
        <v>141</v>
      </c>
      <c r="M895" s="2"/>
      <c r="N895" s="2" t="s">
        <v>2459</v>
      </c>
      <c r="O895" s="2" t="s">
        <v>1591</v>
      </c>
      <c r="P895" s="2"/>
    </row>
    <row r="896" spans="1:16" ht="47.25" customHeight="1">
      <c r="A896" s="2">
        <v>11379</v>
      </c>
      <c r="B896" s="2" t="s">
        <v>7</v>
      </c>
      <c r="C896" s="2" t="s">
        <v>138</v>
      </c>
      <c r="D896" s="3" t="s">
        <v>139</v>
      </c>
      <c r="E896" s="2" t="s">
        <v>16</v>
      </c>
      <c r="F896" s="2" t="s">
        <v>140</v>
      </c>
      <c r="G896" s="2" t="s">
        <v>3487</v>
      </c>
      <c r="H896" s="3" t="s">
        <v>3682</v>
      </c>
      <c r="I896" s="5">
        <v>16087976.617726728</v>
      </c>
      <c r="J896" s="5">
        <f>I896*1.125</f>
        <v>18098973.69494257</v>
      </c>
      <c r="K896" s="2" t="s">
        <v>12</v>
      </c>
      <c r="L896" s="2" t="s">
        <v>141</v>
      </c>
      <c r="M896" s="2" t="s">
        <v>3479</v>
      </c>
      <c r="N896" s="2" t="s">
        <v>2459</v>
      </c>
      <c r="O896" s="2" t="s">
        <v>694</v>
      </c>
      <c r="P896" s="2"/>
    </row>
    <row r="897" spans="1:16" ht="22.5">
      <c r="A897" s="2">
        <v>11380</v>
      </c>
      <c r="B897" s="2" t="s">
        <v>186</v>
      </c>
      <c r="C897" s="2" t="s">
        <v>186</v>
      </c>
      <c r="D897" s="3" t="s">
        <v>236</v>
      </c>
      <c r="E897" s="2" t="s">
        <v>237</v>
      </c>
      <c r="F897" s="2" t="s">
        <v>238</v>
      </c>
      <c r="G897" s="2" t="s">
        <v>3477</v>
      </c>
      <c r="H897" s="3" t="s">
        <v>215</v>
      </c>
      <c r="I897" s="5">
        <v>1390000</v>
      </c>
      <c r="J897" s="5">
        <f>I897*1.125</f>
        <v>1563750</v>
      </c>
      <c r="K897" s="2" t="s">
        <v>12</v>
      </c>
      <c r="L897" s="2" t="s">
        <v>141</v>
      </c>
      <c r="M897" s="2" t="s">
        <v>3500</v>
      </c>
      <c r="N897" s="2" t="s">
        <v>2459</v>
      </c>
      <c r="O897" s="2" t="s">
        <v>694</v>
      </c>
      <c r="P897" s="2"/>
    </row>
    <row r="898" spans="1:16" ht="22.5">
      <c r="A898" s="2">
        <v>11381</v>
      </c>
      <c r="B898" s="2" t="s">
        <v>189</v>
      </c>
      <c r="C898" s="2" t="s">
        <v>187</v>
      </c>
      <c r="D898" s="3" t="s">
        <v>444</v>
      </c>
      <c r="E898" s="2" t="s">
        <v>170</v>
      </c>
      <c r="F898" s="2" t="s">
        <v>170</v>
      </c>
      <c r="G898" s="2" t="s">
        <v>170</v>
      </c>
      <c r="H898" s="3"/>
      <c r="I898" s="5">
        <v>5000000</v>
      </c>
      <c r="J898" s="5">
        <f>I898*1.48</f>
        <v>7400000</v>
      </c>
      <c r="K898" s="2" t="s">
        <v>30</v>
      </c>
      <c r="L898" s="2" t="s">
        <v>141</v>
      </c>
      <c r="M898" s="2" t="s">
        <v>190</v>
      </c>
      <c r="N898" s="2" t="s">
        <v>415</v>
      </c>
      <c r="O898" s="2" t="s">
        <v>694</v>
      </c>
      <c r="P898" s="2"/>
    </row>
    <row r="899" spans="1:16" ht="22.5">
      <c r="A899" s="2">
        <v>11382</v>
      </c>
      <c r="B899" s="2" t="s">
        <v>189</v>
      </c>
      <c r="C899" s="2" t="s">
        <v>189</v>
      </c>
      <c r="D899" s="3" t="s">
        <v>445</v>
      </c>
      <c r="E899" s="2" t="s">
        <v>170</v>
      </c>
      <c r="F899" s="2" t="s">
        <v>170</v>
      </c>
      <c r="G899" s="2" t="s">
        <v>170</v>
      </c>
      <c r="H899" s="3" t="s">
        <v>446</v>
      </c>
      <c r="I899" s="5">
        <v>2000000</v>
      </c>
      <c r="J899" s="5">
        <f>I899*1.48</f>
        <v>2960000</v>
      </c>
      <c r="K899" s="2" t="s">
        <v>30</v>
      </c>
      <c r="L899" s="2" t="s">
        <v>141</v>
      </c>
      <c r="M899" s="2" t="s">
        <v>3474</v>
      </c>
      <c r="N899" s="2" t="s">
        <v>2458</v>
      </c>
      <c r="O899" s="2" t="s">
        <v>694</v>
      </c>
      <c r="P899" s="2"/>
    </row>
    <row r="900" spans="1:16" ht="22.5">
      <c r="A900" s="2">
        <v>11383</v>
      </c>
      <c r="B900" s="2" t="s">
        <v>189</v>
      </c>
      <c r="C900" s="2" t="s">
        <v>189</v>
      </c>
      <c r="D900" s="3" t="s">
        <v>447</v>
      </c>
      <c r="E900" s="2" t="s">
        <v>448</v>
      </c>
      <c r="F900" s="2" t="s">
        <v>348</v>
      </c>
      <c r="G900" s="2" t="s">
        <v>3486</v>
      </c>
      <c r="H900" s="3" t="s">
        <v>449</v>
      </c>
      <c r="I900" s="5">
        <v>2500000</v>
      </c>
      <c r="J900" s="5">
        <f>I900*1.48</f>
        <v>3700000</v>
      </c>
      <c r="K900" s="2" t="s">
        <v>30</v>
      </c>
      <c r="L900" s="2" t="s">
        <v>141</v>
      </c>
      <c r="M900" s="2" t="s">
        <v>3491</v>
      </c>
      <c r="N900" s="2" t="s">
        <v>2459</v>
      </c>
      <c r="O900" s="2" t="s">
        <v>694</v>
      </c>
      <c r="P900" s="2"/>
    </row>
    <row r="901" spans="1:16" ht="33.75">
      <c r="A901" s="2">
        <v>11384</v>
      </c>
      <c r="B901" s="2" t="s">
        <v>189</v>
      </c>
      <c r="C901" s="2" t="s">
        <v>189</v>
      </c>
      <c r="D901" s="3" t="s">
        <v>450</v>
      </c>
      <c r="E901" s="2" t="s">
        <v>438</v>
      </c>
      <c r="F901" s="2" t="s">
        <v>451</v>
      </c>
      <c r="G901" s="2" t="s">
        <v>3486</v>
      </c>
      <c r="H901" s="3" t="s">
        <v>3468</v>
      </c>
      <c r="I901" s="5">
        <v>8300000</v>
      </c>
      <c r="J901" s="5">
        <f>I901*1.48</f>
        <v>12284000</v>
      </c>
      <c r="K901" s="2" t="s">
        <v>30</v>
      </c>
      <c r="L901" s="2" t="s">
        <v>141</v>
      </c>
      <c r="M901" s="2" t="s">
        <v>3512</v>
      </c>
      <c r="N901" s="2" t="s">
        <v>2459</v>
      </c>
      <c r="O901" s="2" t="s">
        <v>694</v>
      </c>
      <c r="P901" s="2" t="s">
        <v>141</v>
      </c>
    </row>
    <row r="902" spans="1:16" ht="22.5">
      <c r="A902" s="2">
        <v>11385</v>
      </c>
      <c r="B902" s="2" t="s">
        <v>189</v>
      </c>
      <c r="C902" s="2" t="s">
        <v>189</v>
      </c>
      <c r="D902" s="3" t="s">
        <v>452</v>
      </c>
      <c r="E902" s="2" t="s">
        <v>453</v>
      </c>
      <c r="F902" s="2" t="s">
        <v>454</v>
      </c>
      <c r="G902" s="2" t="s">
        <v>3486</v>
      </c>
      <c r="H902" s="3" t="s">
        <v>455</v>
      </c>
      <c r="I902" s="5">
        <v>6500000</v>
      </c>
      <c r="J902" s="5">
        <f>I902*1.48</f>
        <v>9620000</v>
      </c>
      <c r="K902" s="2" t="s">
        <v>30</v>
      </c>
      <c r="L902" s="2" t="s">
        <v>141</v>
      </c>
      <c r="M902" s="2" t="s">
        <v>3512</v>
      </c>
      <c r="N902" s="2" t="s">
        <v>2459</v>
      </c>
      <c r="O902" s="2" t="s">
        <v>694</v>
      </c>
      <c r="P902" s="2" t="s">
        <v>141</v>
      </c>
    </row>
    <row r="903" spans="1:16" ht="22.5">
      <c r="A903" s="2">
        <v>11386</v>
      </c>
      <c r="B903" s="2" t="s">
        <v>189</v>
      </c>
      <c r="C903" s="2" t="s">
        <v>456</v>
      </c>
      <c r="D903" s="3" t="s">
        <v>457</v>
      </c>
      <c r="E903" s="2" t="s">
        <v>160</v>
      </c>
      <c r="F903" s="2" t="s">
        <v>453</v>
      </c>
      <c r="G903" s="2" t="s">
        <v>3486</v>
      </c>
      <c r="H903" s="3" t="s">
        <v>458</v>
      </c>
      <c r="I903" s="5">
        <v>3000000</v>
      </c>
      <c r="J903" s="5">
        <f aca="true" t="shared" si="8" ref="J903:J908">I903*2.026</f>
        <v>6077999.999999999</v>
      </c>
      <c r="K903" s="2" t="s">
        <v>42</v>
      </c>
      <c r="L903" s="2" t="s">
        <v>141</v>
      </c>
      <c r="M903" s="2" t="s">
        <v>3476</v>
      </c>
      <c r="N903" s="2" t="s">
        <v>2459</v>
      </c>
      <c r="O903" s="2" t="s">
        <v>694</v>
      </c>
      <c r="P903" s="2"/>
    </row>
    <row r="904" spans="1:16" ht="22.5">
      <c r="A904" s="2">
        <v>11387</v>
      </c>
      <c r="B904" s="2" t="s">
        <v>189</v>
      </c>
      <c r="C904" s="2" t="s">
        <v>189</v>
      </c>
      <c r="D904" s="3" t="s">
        <v>433</v>
      </c>
      <c r="E904" s="2" t="s">
        <v>459</v>
      </c>
      <c r="F904" s="2" t="s">
        <v>460</v>
      </c>
      <c r="G904" s="2" t="s">
        <v>3486</v>
      </c>
      <c r="H904" s="3" t="s">
        <v>461</v>
      </c>
      <c r="I904" s="5">
        <v>6500000</v>
      </c>
      <c r="J904" s="5">
        <f t="shared" si="8"/>
        <v>13168999.999999998</v>
      </c>
      <c r="K904" s="2" t="s">
        <v>42</v>
      </c>
      <c r="L904" s="2" t="s">
        <v>141</v>
      </c>
      <c r="M904" s="2" t="s">
        <v>3584</v>
      </c>
      <c r="N904" s="2" t="s">
        <v>2459</v>
      </c>
      <c r="O904" s="2" t="s">
        <v>694</v>
      </c>
      <c r="P904" s="2"/>
    </row>
    <row r="905" spans="1:16" ht="22.5">
      <c r="A905" s="2">
        <v>11388</v>
      </c>
      <c r="B905" s="2" t="s">
        <v>189</v>
      </c>
      <c r="C905" s="2" t="s">
        <v>189</v>
      </c>
      <c r="D905" s="3" t="s">
        <v>462</v>
      </c>
      <c r="E905" s="2" t="s">
        <v>275</v>
      </c>
      <c r="F905" s="2" t="s">
        <v>433</v>
      </c>
      <c r="G905" s="2" t="s">
        <v>3486</v>
      </c>
      <c r="H905" s="3" t="s">
        <v>449</v>
      </c>
      <c r="I905" s="5">
        <v>12600000</v>
      </c>
      <c r="J905" s="5">
        <f t="shared" si="8"/>
        <v>25527599.999999996</v>
      </c>
      <c r="K905" s="2" t="s">
        <v>42</v>
      </c>
      <c r="L905" s="2" t="s">
        <v>141</v>
      </c>
      <c r="M905" s="2" t="s">
        <v>3491</v>
      </c>
      <c r="N905" s="2" t="s">
        <v>2459</v>
      </c>
      <c r="O905" s="2" t="s">
        <v>694</v>
      </c>
      <c r="P905" s="2" t="s">
        <v>141</v>
      </c>
    </row>
    <row r="906" spans="1:16" ht="22.5">
      <c r="A906" s="2">
        <v>11389</v>
      </c>
      <c r="B906" s="2" t="s">
        <v>189</v>
      </c>
      <c r="C906" s="2" t="s">
        <v>189</v>
      </c>
      <c r="D906" s="3" t="s">
        <v>463</v>
      </c>
      <c r="E906" s="2" t="s">
        <v>464</v>
      </c>
      <c r="F906" s="2" t="s">
        <v>465</v>
      </c>
      <c r="G906" s="2" t="s">
        <v>3486</v>
      </c>
      <c r="H906" s="3" t="s">
        <v>466</v>
      </c>
      <c r="I906" s="5">
        <v>2500000</v>
      </c>
      <c r="J906" s="5">
        <f t="shared" si="8"/>
        <v>5064999.999999999</v>
      </c>
      <c r="K906" s="2" t="s">
        <v>42</v>
      </c>
      <c r="L906" s="2" t="s">
        <v>141</v>
      </c>
      <c r="M906" s="2" t="s">
        <v>3493</v>
      </c>
      <c r="N906" s="2" t="s">
        <v>2459</v>
      </c>
      <c r="O906" s="2" t="s">
        <v>694</v>
      </c>
      <c r="P906" s="2"/>
    </row>
    <row r="907" spans="1:16" ht="22.5">
      <c r="A907" s="2">
        <v>11390</v>
      </c>
      <c r="B907" s="2" t="s">
        <v>189</v>
      </c>
      <c r="C907" s="2" t="s">
        <v>189</v>
      </c>
      <c r="D907" s="3" t="s">
        <v>467</v>
      </c>
      <c r="E907" s="2" t="s">
        <v>170</v>
      </c>
      <c r="F907" s="2" t="s">
        <v>170</v>
      </c>
      <c r="G907" s="2" t="s">
        <v>170</v>
      </c>
      <c r="H907" s="3" t="s">
        <v>468</v>
      </c>
      <c r="I907" s="5">
        <v>1300000</v>
      </c>
      <c r="J907" s="5">
        <f t="shared" si="8"/>
        <v>2633799.9999999995</v>
      </c>
      <c r="K907" s="2" t="s">
        <v>42</v>
      </c>
      <c r="L907" s="2" t="s">
        <v>141</v>
      </c>
      <c r="M907" s="2" t="s">
        <v>3474</v>
      </c>
      <c r="N907" s="2" t="s">
        <v>2459</v>
      </c>
      <c r="O907" s="2" t="s">
        <v>694</v>
      </c>
      <c r="P907" s="2"/>
    </row>
    <row r="908" spans="1:16" ht="22.5">
      <c r="A908" s="2">
        <v>11391</v>
      </c>
      <c r="B908" s="2" t="s">
        <v>189</v>
      </c>
      <c r="C908" s="2" t="s">
        <v>189</v>
      </c>
      <c r="D908" s="3" t="s">
        <v>469</v>
      </c>
      <c r="E908" s="2" t="s">
        <v>170</v>
      </c>
      <c r="F908" s="2" t="s">
        <v>170</v>
      </c>
      <c r="G908" s="2" t="s">
        <v>170</v>
      </c>
      <c r="H908" s="3" t="s">
        <v>470</v>
      </c>
      <c r="I908" s="5">
        <v>7200000</v>
      </c>
      <c r="J908" s="5">
        <f t="shared" si="8"/>
        <v>14587199.999999998</v>
      </c>
      <c r="K908" s="2" t="s">
        <v>42</v>
      </c>
      <c r="L908" s="2" t="s">
        <v>141</v>
      </c>
      <c r="M908" s="2" t="s">
        <v>3474</v>
      </c>
      <c r="N908" s="2" t="s">
        <v>2459</v>
      </c>
      <c r="O908" s="2" t="s">
        <v>694</v>
      </c>
      <c r="P908" s="2"/>
    </row>
    <row r="909" spans="1:16" ht="22.5">
      <c r="A909" s="2">
        <v>11392</v>
      </c>
      <c r="B909" s="2" t="s">
        <v>189</v>
      </c>
      <c r="C909" s="2" t="s">
        <v>189</v>
      </c>
      <c r="D909" s="3" t="s">
        <v>471</v>
      </c>
      <c r="E909" s="2" t="s">
        <v>170</v>
      </c>
      <c r="F909" s="2" t="s">
        <v>170</v>
      </c>
      <c r="G909" s="2" t="s">
        <v>170</v>
      </c>
      <c r="H909" s="3" t="s">
        <v>472</v>
      </c>
      <c r="I909" s="5">
        <v>2000000</v>
      </c>
      <c r="J909" s="5">
        <f>I909*2.772</f>
        <v>5544000</v>
      </c>
      <c r="K909" s="2" t="s">
        <v>154</v>
      </c>
      <c r="L909" s="2" t="s">
        <v>141</v>
      </c>
      <c r="M909" s="2" t="s">
        <v>3474</v>
      </c>
      <c r="N909" s="2" t="s">
        <v>2459</v>
      </c>
      <c r="O909" s="2" t="s">
        <v>694</v>
      </c>
      <c r="P909" s="2"/>
    </row>
    <row r="910" spans="1:16" ht="22.5">
      <c r="A910" s="2">
        <v>11393</v>
      </c>
      <c r="B910" s="2" t="s">
        <v>189</v>
      </c>
      <c r="C910" s="2" t="s">
        <v>138</v>
      </c>
      <c r="D910" s="3" t="s">
        <v>436</v>
      </c>
      <c r="E910" s="2" t="s">
        <v>473</v>
      </c>
      <c r="F910" s="2" t="s">
        <v>465</v>
      </c>
      <c r="G910" s="2" t="s">
        <v>3492</v>
      </c>
      <c r="H910" s="3" t="s">
        <v>3469</v>
      </c>
      <c r="I910" s="5">
        <v>25000000</v>
      </c>
      <c r="J910" s="5">
        <f>I910*2.772</f>
        <v>69300000</v>
      </c>
      <c r="K910" s="2" t="s">
        <v>154</v>
      </c>
      <c r="L910" s="2" t="s">
        <v>141</v>
      </c>
      <c r="M910" s="2" t="s">
        <v>3506</v>
      </c>
      <c r="N910" s="2" t="s">
        <v>2459</v>
      </c>
      <c r="O910" s="2" t="s">
        <v>694</v>
      </c>
      <c r="P910" s="2"/>
    </row>
    <row r="911" spans="1:16" ht="22.5">
      <c r="A911" s="2">
        <v>11394</v>
      </c>
      <c r="B911" s="2" t="s">
        <v>189</v>
      </c>
      <c r="C911" s="2" t="s">
        <v>189</v>
      </c>
      <c r="D911" s="3" t="s">
        <v>452</v>
      </c>
      <c r="E911" s="2" t="s">
        <v>474</v>
      </c>
      <c r="F911" s="2" t="s">
        <v>313</v>
      </c>
      <c r="G911" s="2" t="s">
        <v>3486</v>
      </c>
      <c r="H911" s="3" t="s">
        <v>3444</v>
      </c>
      <c r="I911" s="5">
        <v>9200000</v>
      </c>
      <c r="J911" s="5">
        <f>I911*2.772</f>
        <v>25502400</v>
      </c>
      <c r="K911" s="2" t="s">
        <v>154</v>
      </c>
      <c r="L911" s="2" t="s">
        <v>141</v>
      </c>
      <c r="M911" s="2" t="s">
        <v>3512</v>
      </c>
      <c r="N911" s="2" t="s">
        <v>2459</v>
      </c>
      <c r="O911" s="2" t="s">
        <v>694</v>
      </c>
      <c r="P911" s="2" t="s">
        <v>141</v>
      </c>
    </row>
    <row r="912" spans="1:16" ht="22.5">
      <c r="A912" s="2">
        <v>11395</v>
      </c>
      <c r="B912" s="2" t="s">
        <v>189</v>
      </c>
      <c r="C912" s="2" t="s">
        <v>92</v>
      </c>
      <c r="D912" s="3" t="s">
        <v>927</v>
      </c>
      <c r="E912" s="2" t="s">
        <v>928</v>
      </c>
      <c r="F912" s="2" t="s">
        <v>340</v>
      </c>
      <c r="G912" s="2" t="s">
        <v>3487</v>
      </c>
      <c r="H912" s="3" t="s">
        <v>929</v>
      </c>
      <c r="I912" s="5">
        <v>9000000</v>
      </c>
      <c r="J912" s="5">
        <f>I912*1.125</f>
        <v>10125000</v>
      </c>
      <c r="K912" s="2" t="s">
        <v>12</v>
      </c>
      <c r="L912" s="2" t="s">
        <v>141</v>
      </c>
      <c r="M912" s="2"/>
      <c r="N912" s="2" t="s">
        <v>2459</v>
      </c>
      <c r="O912" s="2" t="s">
        <v>694</v>
      </c>
      <c r="P912" s="2"/>
    </row>
    <row r="913" spans="1:16" ht="22.5">
      <c r="A913" s="2">
        <v>11396</v>
      </c>
      <c r="B913" s="2" t="s">
        <v>700</v>
      </c>
      <c r="C913" s="2" t="s">
        <v>700</v>
      </c>
      <c r="D913" s="3" t="s">
        <v>2148</v>
      </c>
      <c r="E913" s="2" t="s">
        <v>2149</v>
      </c>
      <c r="F913" s="2" t="s">
        <v>2150</v>
      </c>
      <c r="G913" s="2" t="s">
        <v>3547</v>
      </c>
      <c r="H913" s="3" t="s">
        <v>2151</v>
      </c>
      <c r="I913" s="5">
        <v>7300000</v>
      </c>
      <c r="J913" s="5">
        <f>I913*1.48</f>
        <v>10804000</v>
      </c>
      <c r="K913" s="2" t="s">
        <v>30</v>
      </c>
      <c r="L913" s="2" t="s">
        <v>141</v>
      </c>
      <c r="M913" s="2" t="s">
        <v>3476</v>
      </c>
      <c r="N913" s="2" t="s">
        <v>2458</v>
      </c>
      <c r="O913" s="2" t="s">
        <v>1817</v>
      </c>
      <c r="P913" s="2" t="s">
        <v>141</v>
      </c>
    </row>
    <row r="914" spans="1:16" ht="22.5">
      <c r="A914" s="2">
        <v>11397</v>
      </c>
      <c r="B914" s="2" t="s">
        <v>700</v>
      </c>
      <c r="C914" s="2" t="s">
        <v>700</v>
      </c>
      <c r="D914" s="3" t="s">
        <v>2171</v>
      </c>
      <c r="E914" s="2" t="s">
        <v>2164</v>
      </c>
      <c r="F914" s="2" t="s">
        <v>2172</v>
      </c>
      <c r="G914" s="2" t="s">
        <v>3477</v>
      </c>
      <c r="H914" s="3" t="s">
        <v>2173</v>
      </c>
      <c r="I914" s="5">
        <v>46100000</v>
      </c>
      <c r="J914" s="5">
        <f>I914*2.772</f>
        <v>127789199.99999999</v>
      </c>
      <c r="K914" s="2" t="s">
        <v>154</v>
      </c>
      <c r="L914" s="2" t="s">
        <v>141</v>
      </c>
      <c r="M914" s="2" t="s">
        <v>3506</v>
      </c>
      <c r="N914" s="2" t="s">
        <v>2458</v>
      </c>
      <c r="O914" s="2" t="s">
        <v>1817</v>
      </c>
      <c r="P914" s="2" t="s">
        <v>141</v>
      </c>
    </row>
    <row r="915" spans="1:16" ht="22.5">
      <c r="A915" s="2">
        <v>11398</v>
      </c>
      <c r="B915" s="2" t="s">
        <v>138</v>
      </c>
      <c r="C915" s="2" t="s">
        <v>138</v>
      </c>
      <c r="D915" s="3" t="s">
        <v>1682</v>
      </c>
      <c r="E915" s="2" t="s">
        <v>1683</v>
      </c>
      <c r="F915" s="2" t="s">
        <v>1684</v>
      </c>
      <c r="G915" s="2" t="s">
        <v>1613</v>
      </c>
      <c r="H915" s="3" t="s">
        <v>1685</v>
      </c>
      <c r="I915" s="5">
        <v>15000000</v>
      </c>
      <c r="J915" s="5">
        <f>I915*1.125</f>
        <v>16875000</v>
      </c>
      <c r="K915" s="2" t="s">
        <v>12</v>
      </c>
      <c r="L915" s="2" t="s">
        <v>141</v>
      </c>
      <c r="M915" s="2" t="s">
        <v>3527</v>
      </c>
      <c r="N915" s="2" t="s">
        <v>421</v>
      </c>
      <c r="O915" s="2" t="s">
        <v>138</v>
      </c>
      <c r="P915" s="2"/>
    </row>
    <row r="916" spans="1:16" ht="22.5">
      <c r="A916" s="2">
        <v>11399</v>
      </c>
      <c r="B916" s="2" t="s">
        <v>138</v>
      </c>
      <c r="C916" s="2" t="s">
        <v>138</v>
      </c>
      <c r="D916" s="3" t="s">
        <v>1686</v>
      </c>
      <c r="E916" s="2" t="s">
        <v>1687</v>
      </c>
      <c r="F916" s="2" t="s">
        <v>1688</v>
      </c>
      <c r="G916" s="2" t="s">
        <v>1613</v>
      </c>
      <c r="H916" s="3" t="s">
        <v>1666</v>
      </c>
      <c r="I916" s="5">
        <v>8000000</v>
      </c>
      <c r="J916" s="5">
        <f>I916*2.772</f>
        <v>22176000</v>
      </c>
      <c r="K916" s="2" t="s">
        <v>154</v>
      </c>
      <c r="L916" s="2" t="s">
        <v>141</v>
      </c>
      <c r="M916" s="2" t="s">
        <v>3479</v>
      </c>
      <c r="N916" s="2" t="s">
        <v>421</v>
      </c>
      <c r="O916" s="2" t="s">
        <v>138</v>
      </c>
      <c r="P916" s="2"/>
    </row>
    <row r="917" spans="1:16" ht="37.5" customHeight="1">
      <c r="A917" s="2">
        <v>11400</v>
      </c>
      <c r="B917" s="2" t="s">
        <v>138</v>
      </c>
      <c r="C917" s="2" t="s">
        <v>138</v>
      </c>
      <c r="D917" s="3" t="s">
        <v>1689</v>
      </c>
      <c r="E917" s="2" t="s">
        <v>913</v>
      </c>
      <c r="F917" s="2" t="s">
        <v>1690</v>
      </c>
      <c r="G917" s="2" t="s">
        <v>3489</v>
      </c>
      <c r="H917" s="3" t="s">
        <v>1691</v>
      </c>
      <c r="I917" s="5">
        <v>15000000</v>
      </c>
      <c r="J917" s="5">
        <f>I917*1.48</f>
        <v>22200000</v>
      </c>
      <c r="K917" s="2" t="s">
        <v>30</v>
      </c>
      <c r="L917" s="2" t="s">
        <v>141</v>
      </c>
      <c r="M917" s="2" t="s">
        <v>3493</v>
      </c>
      <c r="N917" s="2" t="s">
        <v>421</v>
      </c>
      <c r="O917" s="2" t="s">
        <v>138</v>
      </c>
      <c r="P917" s="2"/>
    </row>
    <row r="918" spans="1:16" ht="33.75">
      <c r="A918" s="2">
        <v>11401</v>
      </c>
      <c r="B918" s="2" t="s">
        <v>138</v>
      </c>
      <c r="C918" s="2" t="s">
        <v>138</v>
      </c>
      <c r="D918" s="3" t="s">
        <v>1692</v>
      </c>
      <c r="E918" s="2" t="s">
        <v>1693</v>
      </c>
      <c r="F918" s="2" t="s">
        <v>1694</v>
      </c>
      <c r="G918" s="2" t="s">
        <v>1613</v>
      </c>
      <c r="H918" s="3" t="s">
        <v>1666</v>
      </c>
      <c r="I918" s="5">
        <v>17000000</v>
      </c>
      <c r="J918" s="5">
        <f>I918*2.772</f>
        <v>47124000</v>
      </c>
      <c r="K918" s="2" t="s">
        <v>154</v>
      </c>
      <c r="L918" s="2" t="s">
        <v>141</v>
      </c>
      <c r="M918" s="2" t="s">
        <v>3497</v>
      </c>
      <c r="N918" s="2" t="s">
        <v>421</v>
      </c>
      <c r="O918" s="2" t="s">
        <v>138</v>
      </c>
      <c r="P918" s="2" t="s">
        <v>141</v>
      </c>
    </row>
    <row r="919" spans="1:16" ht="33.75">
      <c r="A919" s="2">
        <v>11402</v>
      </c>
      <c r="B919" s="2" t="s">
        <v>138</v>
      </c>
      <c r="C919" s="2" t="s">
        <v>138</v>
      </c>
      <c r="D919" s="3" t="s">
        <v>1695</v>
      </c>
      <c r="E919" s="2" t="s">
        <v>1696</v>
      </c>
      <c r="F919" s="2" t="s">
        <v>1697</v>
      </c>
      <c r="G919" s="2" t="s">
        <v>1613</v>
      </c>
      <c r="H919" s="3" t="s">
        <v>1666</v>
      </c>
      <c r="I919" s="5">
        <v>13500000</v>
      </c>
      <c r="J919" s="5">
        <f>I919*2.772</f>
        <v>37422000</v>
      </c>
      <c r="K919" s="2" t="s">
        <v>154</v>
      </c>
      <c r="L919" s="2" t="s">
        <v>141</v>
      </c>
      <c r="M919" s="2" t="s">
        <v>3610</v>
      </c>
      <c r="N919" s="2" t="s">
        <v>421</v>
      </c>
      <c r="O919" s="2" t="s">
        <v>138</v>
      </c>
      <c r="P919" s="2" t="s">
        <v>141</v>
      </c>
    </row>
    <row r="920" spans="1:16" ht="33.75">
      <c r="A920" s="2">
        <v>11403</v>
      </c>
      <c r="B920" s="2" t="s">
        <v>138</v>
      </c>
      <c r="C920" s="2" t="s">
        <v>138</v>
      </c>
      <c r="D920" s="3" t="s">
        <v>1698</v>
      </c>
      <c r="E920" s="2" t="s">
        <v>1699</v>
      </c>
      <c r="F920" s="2" t="s">
        <v>1626</v>
      </c>
      <c r="G920" s="2" t="s">
        <v>3475</v>
      </c>
      <c r="H920" s="3" t="s">
        <v>1700</v>
      </c>
      <c r="I920" s="5">
        <v>30000000</v>
      </c>
      <c r="J920" s="5">
        <f>I920*2.772</f>
        <v>83160000</v>
      </c>
      <c r="K920" s="2" t="s">
        <v>154</v>
      </c>
      <c r="L920" s="2" t="s">
        <v>141</v>
      </c>
      <c r="M920" s="2" t="s">
        <v>3615</v>
      </c>
      <c r="N920" s="2" t="s">
        <v>146</v>
      </c>
      <c r="O920" s="2" t="s">
        <v>138</v>
      </c>
      <c r="P920" s="2"/>
    </row>
    <row r="921" spans="1:16" ht="22.5">
      <c r="A921" s="2">
        <v>11404</v>
      </c>
      <c r="B921" s="2" t="s">
        <v>475</v>
      </c>
      <c r="C921" s="2" t="s">
        <v>475</v>
      </c>
      <c r="D921" s="3" t="s">
        <v>534</v>
      </c>
      <c r="E921" s="2" t="s">
        <v>535</v>
      </c>
      <c r="F921" s="2" t="s">
        <v>489</v>
      </c>
      <c r="G921" s="2" t="s">
        <v>3486</v>
      </c>
      <c r="H921" s="3" t="s">
        <v>536</v>
      </c>
      <c r="I921" s="5">
        <v>3300000</v>
      </c>
      <c r="J921" s="5">
        <f>I921*1.48</f>
        <v>4884000</v>
      </c>
      <c r="K921" s="2" t="s">
        <v>30</v>
      </c>
      <c r="L921" s="2" t="s">
        <v>141</v>
      </c>
      <c r="M921" s="2" t="s">
        <v>3474</v>
      </c>
      <c r="N921" s="2" t="s">
        <v>2459</v>
      </c>
      <c r="O921" s="2" t="s">
        <v>694</v>
      </c>
      <c r="P921" s="2"/>
    </row>
    <row r="922" spans="1:16" ht="33.75">
      <c r="A922" s="2">
        <v>11405</v>
      </c>
      <c r="B922" s="2" t="s">
        <v>540</v>
      </c>
      <c r="C922" s="2" t="s">
        <v>540</v>
      </c>
      <c r="D922" s="3" t="s">
        <v>545</v>
      </c>
      <c r="E922" s="2" t="s">
        <v>562</v>
      </c>
      <c r="F922" s="2" t="s">
        <v>563</v>
      </c>
      <c r="G922" s="2" t="s">
        <v>3496</v>
      </c>
      <c r="H922" s="3" t="s">
        <v>564</v>
      </c>
      <c r="I922" s="5">
        <v>5000000</v>
      </c>
      <c r="J922" s="5">
        <f>I922*2.026</f>
        <v>10129999.999999998</v>
      </c>
      <c r="K922" s="2" t="s">
        <v>42</v>
      </c>
      <c r="L922" s="2" t="s">
        <v>141</v>
      </c>
      <c r="M922" s="2" t="s">
        <v>3556</v>
      </c>
      <c r="N922" s="2" t="s">
        <v>2458</v>
      </c>
      <c r="O922" s="2" t="s">
        <v>694</v>
      </c>
      <c r="P922" s="2" t="s">
        <v>141</v>
      </c>
    </row>
    <row r="923" spans="1:16" ht="22.5">
      <c r="A923" s="2">
        <v>11406</v>
      </c>
      <c r="B923" s="2" t="s">
        <v>540</v>
      </c>
      <c r="C923" s="2" t="s">
        <v>540</v>
      </c>
      <c r="D923" s="3" t="s">
        <v>565</v>
      </c>
      <c r="E923" s="2" t="s">
        <v>566</v>
      </c>
      <c r="F923" s="2"/>
      <c r="G923" s="2" t="s">
        <v>3496</v>
      </c>
      <c r="H923" s="3" t="s">
        <v>567</v>
      </c>
      <c r="I923" s="5">
        <v>5000000</v>
      </c>
      <c r="J923" s="5">
        <f>I923*2.026</f>
        <v>10129999.999999998</v>
      </c>
      <c r="K923" s="2" t="s">
        <v>42</v>
      </c>
      <c r="L923" s="2" t="s">
        <v>141</v>
      </c>
      <c r="M923" s="2" t="s">
        <v>3476</v>
      </c>
      <c r="N923" s="2" t="s">
        <v>2458</v>
      </c>
      <c r="O923" s="2" t="s">
        <v>694</v>
      </c>
      <c r="P923" s="2"/>
    </row>
    <row r="924" spans="1:16" ht="33.75">
      <c r="A924" s="2">
        <v>11407</v>
      </c>
      <c r="B924" s="2" t="s">
        <v>568</v>
      </c>
      <c r="C924" s="2" t="s">
        <v>568</v>
      </c>
      <c r="D924" s="3" t="s">
        <v>659</v>
      </c>
      <c r="E924" s="2" t="s">
        <v>660</v>
      </c>
      <c r="F924" s="2" t="s">
        <v>661</v>
      </c>
      <c r="G924" s="2" t="s">
        <v>3486</v>
      </c>
      <c r="H924" s="3" t="s">
        <v>662</v>
      </c>
      <c r="I924" s="5">
        <v>4000000</v>
      </c>
      <c r="J924" s="5">
        <f>I924*1.125</f>
        <v>4500000</v>
      </c>
      <c r="K924" s="2" t="s">
        <v>12</v>
      </c>
      <c r="L924" s="2" t="s">
        <v>141</v>
      </c>
      <c r="M924" s="2" t="s">
        <v>3519</v>
      </c>
      <c r="N924" s="2" t="s">
        <v>2459</v>
      </c>
      <c r="O924" s="2" t="s">
        <v>694</v>
      </c>
      <c r="P924" s="2"/>
    </row>
    <row r="925" spans="1:16" ht="33.75">
      <c r="A925" s="2">
        <v>11408</v>
      </c>
      <c r="B925" s="2" t="s">
        <v>568</v>
      </c>
      <c r="C925" s="2" t="s">
        <v>568</v>
      </c>
      <c r="D925" s="3" t="s">
        <v>663</v>
      </c>
      <c r="E925" s="2" t="s">
        <v>664</v>
      </c>
      <c r="F925" s="2" t="s">
        <v>665</v>
      </c>
      <c r="G925" s="2" t="s">
        <v>3486</v>
      </c>
      <c r="H925" s="3" t="s">
        <v>666</v>
      </c>
      <c r="I925" s="5">
        <v>3300000</v>
      </c>
      <c r="J925" s="5">
        <f>I925*1.125</f>
        <v>3712500</v>
      </c>
      <c r="K925" s="2" t="s">
        <v>12</v>
      </c>
      <c r="L925" s="2" t="s">
        <v>141</v>
      </c>
      <c r="M925" s="2" t="s">
        <v>3515</v>
      </c>
      <c r="N925" s="2" t="s">
        <v>2459</v>
      </c>
      <c r="O925" s="2" t="s">
        <v>694</v>
      </c>
      <c r="P925" s="2" t="s">
        <v>141</v>
      </c>
    </row>
    <row r="926" spans="1:16" ht="33.75">
      <c r="A926" s="2">
        <v>11409</v>
      </c>
      <c r="B926" s="2" t="s">
        <v>568</v>
      </c>
      <c r="C926" s="2" t="s">
        <v>568</v>
      </c>
      <c r="D926" s="3" t="s">
        <v>667</v>
      </c>
      <c r="E926" s="2" t="s">
        <v>668</v>
      </c>
      <c r="F926" s="2" t="s">
        <v>669</v>
      </c>
      <c r="G926" s="2" t="s">
        <v>3486</v>
      </c>
      <c r="H926" s="3" t="s">
        <v>670</v>
      </c>
      <c r="I926" s="5">
        <v>5000000</v>
      </c>
      <c r="J926" s="5">
        <f>I926*2.772</f>
        <v>13859999.999999998</v>
      </c>
      <c r="K926" s="2" t="s">
        <v>154</v>
      </c>
      <c r="L926" s="2" t="s">
        <v>141</v>
      </c>
      <c r="M926" s="2" t="s">
        <v>3519</v>
      </c>
      <c r="N926" s="2" t="s">
        <v>2459</v>
      </c>
      <c r="O926" s="2" t="s">
        <v>694</v>
      </c>
      <c r="P926" s="2" t="s">
        <v>141</v>
      </c>
    </row>
    <row r="927" spans="1:16" ht="15">
      <c r="A927" s="2">
        <v>11410</v>
      </c>
      <c r="B927" s="2" t="s">
        <v>187</v>
      </c>
      <c r="C927" s="2"/>
      <c r="D927" s="3" t="s">
        <v>1756</v>
      </c>
      <c r="E927" s="2" t="s">
        <v>170</v>
      </c>
      <c r="F927" s="2" t="s">
        <v>170</v>
      </c>
      <c r="G927" s="2" t="s">
        <v>170</v>
      </c>
      <c r="H927" s="3" t="s">
        <v>1757</v>
      </c>
      <c r="I927" s="5">
        <v>8200000</v>
      </c>
      <c r="J927" s="5">
        <f aca="true" t="shared" si="9" ref="J927:J933">I927*1.125</f>
        <v>9225000</v>
      </c>
      <c r="K927" s="2" t="s">
        <v>12</v>
      </c>
      <c r="L927" s="2" t="s">
        <v>141</v>
      </c>
      <c r="M927" s="2" t="s">
        <v>190</v>
      </c>
      <c r="N927" s="2" t="s">
        <v>415</v>
      </c>
      <c r="O927" s="2" t="s">
        <v>187</v>
      </c>
      <c r="P927" s="2"/>
    </row>
    <row r="928" spans="1:16" ht="22.5">
      <c r="A928" s="2">
        <v>11411</v>
      </c>
      <c r="B928" s="2" t="s">
        <v>187</v>
      </c>
      <c r="C928" s="2"/>
      <c r="D928" s="3" t="s">
        <v>1758</v>
      </c>
      <c r="E928" s="2" t="s">
        <v>170</v>
      </c>
      <c r="F928" s="2" t="s">
        <v>170</v>
      </c>
      <c r="G928" s="2" t="s">
        <v>170</v>
      </c>
      <c r="H928" s="3" t="s">
        <v>1759</v>
      </c>
      <c r="I928" s="5">
        <v>7500000</v>
      </c>
      <c r="J928" s="5">
        <f t="shared" si="9"/>
        <v>8437500</v>
      </c>
      <c r="K928" s="2" t="s">
        <v>12</v>
      </c>
      <c r="L928" s="2" t="s">
        <v>141</v>
      </c>
      <c r="M928" s="2" t="s">
        <v>190</v>
      </c>
      <c r="N928" s="2" t="s">
        <v>2458</v>
      </c>
      <c r="O928" s="2" t="s">
        <v>187</v>
      </c>
      <c r="P928" s="2"/>
    </row>
    <row r="929" spans="1:16" ht="33.75">
      <c r="A929" s="2">
        <v>11412</v>
      </c>
      <c r="B929" s="2" t="s">
        <v>187</v>
      </c>
      <c r="C929" s="2"/>
      <c r="D929" s="3" t="s">
        <v>1760</v>
      </c>
      <c r="E929" s="2" t="s">
        <v>170</v>
      </c>
      <c r="F929" s="2" t="s">
        <v>170</v>
      </c>
      <c r="G929" s="2" t="s">
        <v>170</v>
      </c>
      <c r="H929" s="3" t="s">
        <v>1761</v>
      </c>
      <c r="I929" s="5">
        <v>3605000</v>
      </c>
      <c r="J929" s="5">
        <f t="shared" si="9"/>
        <v>4055625</v>
      </c>
      <c r="K929" s="2" t="s">
        <v>12</v>
      </c>
      <c r="L929" s="2" t="s">
        <v>141</v>
      </c>
      <c r="M929" s="2" t="s">
        <v>3474</v>
      </c>
      <c r="N929" s="2" t="s">
        <v>2458</v>
      </c>
      <c r="O929" s="2" t="s">
        <v>187</v>
      </c>
      <c r="P929" s="2"/>
    </row>
    <row r="930" spans="1:16" ht="22.5">
      <c r="A930" s="2">
        <v>11413</v>
      </c>
      <c r="B930" s="2" t="s">
        <v>187</v>
      </c>
      <c r="C930" s="2"/>
      <c r="D930" s="3" t="s">
        <v>1762</v>
      </c>
      <c r="E930" s="2" t="s">
        <v>170</v>
      </c>
      <c r="F930" s="2" t="s">
        <v>170</v>
      </c>
      <c r="G930" s="2" t="s">
        <v>170</v>
      </c>
      <c r="H930" s="3" t="s">
        <v>1763</v>
      </c>
      <c r="I930" s="5">
        <v>3500000</v>
      </c>
      <c r="J930" s="5">
        <f t="shared" si="9"/>
        <v>3937500</v>
      </c>
      <c r="K930" s="2" t="s">
        <v>12</v>
      </c>
      <c r="L930" s="2" t="s">
        <v>141</v>
      </c>
      <c r="M930" s="2" t="s">
        <v>3474</v>
      </c>
      <c r="N930" s="2" t="s">
        <v>2458</v>
      </c>
      <c r="O930" s="2" t="s">
        <v>187</v>
      </c>
      <c r="P930" s="2"/>
    </row>
    <row r="931" spans="1:16" ht="33.75">
      <c r="A931" s="2">
        <v>11414</v>
      </c>
      <c r="B931" s="2" t="s">
        <v>187</v>
      </c>
      <c r="C931" s="2"/>
      <c r="D931" s="3" t="s">
        <v>1764</v>
      </c>
      <c r="E931" s="2" t="s">
        <v>170</v>
      </c>
      <c r="F931" s="2" t="s">
        <v>170</v>
      </c>
      <c r="G931" s="2" t="s">
        <v>170</v>
      </c>
      <c r="H931" s="3" t="s">
        <v>1765</v>
      </c>
      <c r="I931" s="5">
        <v>2800000</v>
      </c>
      <c r="J931" s="5">
        <f t="shared" si="9"/>
        <v>3150000</v>
      </c>
      <c r="K931" s="2" t="s">
        <v>12</v>
      </c>
      <c r="L931" s="2" t="s">
        <v>141</v>
      </c>
      <c r="M931" s="2" t="s">
        <v>3474</v>
      </c>
      <c r="N931" s="2" t="s">
        <v>2458</v>
      </c>
      <c r="O931" s="2" t="s">
        <v>187</v>
      </c>
      <c r="P931" s="2"/>
    </row>
    <row r="932" spans="1:16" ht="33.75">
      <c r="A932" s="2">
        <v>11415</v>
      </c>
      <c r="B932" s="2" t="s">
        <v>187</v>
      </c>
      <c r="C932" s="2"/>
      <c r="D932" s="3" t="s">
        <v>1766</v>
      </c>
      <c r="E932" s="2" t="s">
        <v>170</v>
      </c>
      <c r="F932" s="2" t="s">
        <v>170</v>
      </c>
      <c r="G932" s="2" t="s">
        <v>170</v>
      </c>
      <c r="H932" s="3" t="s">
        <v>1767</v>
      </c>
      <c r="I932" s="5">
        <v>1614000</v>
      </c>
      <c r="J932" s="5">
        <f t="shared" si="9"/>
        <v>1815750</v>
      </c>
      <c r="K932" s="2" t="s">
        <v>12</v>
      </c>
      <c r="L932" s="2" t="s">
        <v>141</v>
      </c>
      <c r="M932" s="2" t="s">
        <v>3474</v>
      </c>
      <c r="N932" s="2" t="s">
        <v>2458</v>
      </c>
      <c r="O932" s="2" t="s">
        <v>187</v>
      </c>
      <c r="P932" s="2"/>
    </row>
    <row r="933" spans="1:16" ht="22.5">
      <c r="A933" s="2">
        <v>11416</v>
      </c>
      <c r="B933" s="2" t="s">
        <v>671</v>
      </c>
      <c r="C933" s="2" t="s">
        <v>671</v>
      </c>
      <c r="D933" s="3" t="s">
        <v>684</v>
      </c>
      <c r="E933" s="2" t="s">
        <v>686</v>
      </c>
      <c r="F933" s="2" t="s">
        <v>711</v>
      </c>
      <c r="G933" s="2" t="s">
        <v>3480</v>
      </c>
      <c r="H933" s="3" t="s">
        <v>720</v>
      </c>
      <c r="I933" s="5">
        <v>1000000</v>
      </c>
      <c r="J933" s="5">
        <f t="shared" si="9"/>
        <v>1125000</v>
      </c>
      <c r="K933" s="2" t="s">
        <v>12</v>
      </c>
      <c r="L933" s="2" t="s">
        <v>141</v>
      </c>
      <c r="M933" s="2" t="s">
        <v>3476</v>
      </c>
      <c r="N933" s="2" t="s">
        <v>2460</v>
      </c>
      <c r="O933" s="2" t="s">
        <v>694</v>
      </c>
      <c r="P933" s="2"/>
    </row>
    <row r="934" spans="1:16" ht="22.5">
      <c r="A934" s="2">
        <v>11417</v>
      </c>
      <c r="B934" s="2" t="s">
        <v>671</v>
      </c>
      <c r="C934" s="2" t="s">
        <v>671</v>
      </c>
      <c r="D934" s="3" t="s">
        <v>721</v>
      </c>
      <c r="E934" s="2" t="s">
        <v>685</v>
      </c>
      <c r="F934" s="2" t="s">
        <v>692</v>
      </c>
      <c r="G934" s="2" t="s">
        <v>3547</v>
      </c>
      <c r="H934" s="3" t="s">
        <v>722</v>
      </c>
      <c r="I934" s="5">
        <v>6000000</v>
      </c>
      <c r="J934" s="5">
        <f aca="true" t="shared" si="10" ref="J934:J939">I934*1.48</f>
        <v>8880000</v>
      </c>
      <c r="K934" s="2" t="s">
        <v>30</v>
      </c>
      <c r="L934" s="2" t="s">
        <v>141</v>
      </c>
      <c r="M934" s="2" t="s">
        <v>3488</v>
      </c>
      <c r="N934" s="2" t="s">
        <v>2459</v>
      </c>
      <c r="O934" s="2" t="s">
        <v>694</v>
      </c>
      <c r="P934" s="2"/>
    </row>
    <row r="935" spans="1:16" ht="22.5">
      <c r="A935" s="2">
        <v>11418</v>
      </c>
      <c r="B935" s="2" t="s">
        <v>671</v>
      </c>
      <c r="C935" s="2" t="s">
        <v>671</v>
      </c>
      <c r="D935" s="3" t="s">
        <v>723</v>
      </c>
      <c r="E935" s="2" t="s">
        <v>692</v>
      </c>
      <c r="F935" s="2" t="s">
        <v>724</v>
      </c>
      <c r="G935" s="2" t="s">
        <v>3557</v>
      </c>
      <c r="H935" s="3" t="s">
        <v>725</v>
      </c>
      <c r="I935" s="5">
        <v>4500000</v>
      </c>
      <c r="J935" s="5">
        <f t="shared" si="10"/>
        <v>6660000</v>
      </c>
      <c r="K935" s="2" t="s">
        <v>30</v>
      </c>
      <c r="L935" s="2" t="s">
        <v>141</v>
      </c>
      <c r="M935" s="2" t="s">
        <v>3488</v>
      </c>
      <c r="N935" s="2" t="s">
        <v>2459</v>
      </c>
      <c r="O935" s="2" t="s">
        <v>694</v>
      </c>
      <c r="P935" s="2" t="s">
        <v>141</v>
      </c>
    </row>
    <row r="936" spans="1:16" ht="22.5">
      <c r="A936" s="2">
        <v>11419</v>
      </c>
      <c r="B936" s="2" t="s">
        <v>671</v>
      </c>
      <c r="C936" s="2" t="s">
        <v>671</v>
      </c>
      <c r="D936" s="3" t="s">
        <v>726</v>
      </c>
      <c r="E936" s="2" t="s">
        <v>727</v>
      </c>
      <c r="F936" s="2" t="s">
        <v>728</v>
      </c>
      <c r="G936" s="2" t="s">
        <v>3477</v>
      </c>
      <c r="H936" s="3" t="s">
        <v>729</v>
      </c>
      <c r="I936" s="5">
        <v>1000000</v>
      </c>
      <c r="J936" s="5">
        <f t="shared" si="10"/>
        <v>1480000</v>
      </c>
      <c r="K936" s="2" t="s">
        <v>30</v>
      </c>
      <c r="L936" s="2" t="s">
        <v>141</v>
      </c>
      <c r="M936" s="2" t="s">
        <v>3476</v>
      </c>
      <c r="N936" s="2" t="s">
        <v>2459</v>
      </c>
      <c r="O936" s="2" t="s">
        <v>694</v>
      </c>
      <c r="P936" s="2"/>
    </row>
    <row r="937" spans="1:16" ht="22.5">
      <c r="A937" s="2">
        <v>11420</v>
      </c>
      <c r="B937" s="2" t="s">
        <v>671</v>
      </c>
      <c r="C937" s="2" t="s">
        <v>138</v>
      </c>
      <c r="D937" s="3" t="s">
        <v>708</v>
      </c>
      <c r="E937" s="2" t="s">
        <v>730</v>
      </c>
      <c r="F937" s="2" t="s">
        <v>730</v>
      </c>
      <c r="G937" s="2" t="s">
        <v>3477</v>
      </c>
      <c r="H937" s="3" t="s">
        <v>731</v>
      </c>
      <c r="I937" s="5">
        <v>1071000</v>
      </c>
      <c r="J937" s="5">
        <f t="shared" si="10"/>
        <v>1585080</v>
      </c>
      <c r="K937" s="2" t="s">
        <v>676</v>
      </c>
      <c r="L937" s="2" t="s">
        <v>141</v>
      </c>
      <c r="M937" s="2" t="s">
        <v>3497</v>
      </c>
      <c r="N937" s="2" t="s">
        <v>421</v>
      </c>
      <c r="O937" s="2" t="s">
        <v>694</v>
      </c>
      <c r="P937" s="2"/>
    </row>
    <row r="938" spans="1:16" ht="22.5">
      <c r="A938" s="2">
        <v>11421</v>
      </c>
      <c r="B938" s="2" t="s">
        <v>671</v>
      </c>
      <c r="C938" s="2" t="s">
        <v>671</v>
      </c>
      <c r="D938" s="3" t="s">
        <v>678</v>
      </c>
      <c r="E938" s="2" t="s">
        <v>721</v>
      </c>
      <c r="F938" s="2" t="s">
        <v>732</v>
      </c>
      <c r="G938" s="2" t="s">
        <v>3547</v>
      </c>
      <c r="H938" s="3" t="s">
        <v>733</v>
      </c>
      <c r="I938" s="5">
        <v>2240000</v>
      </c>
      <c r="J938" s="5">
        <f t="shared" si="10"/>
        <v>3315200</v>
      </c>
      <c r="K938" s="2" t="s">
        <v>30</v>
      </c>
      <c r="L938" s="2" t="s">
        <v>141</v>
      </c>
      <c r="M938" s="2" t="s">
        <v>3476</v>
      </c>
      <c r="N938" s="2" t="s">
        <v>2459</v>
      </c>
      <c r="O938" s="2" t="s">
        <v>694</v>
      </c>
      <c r="P938" s="2"/>
    </row>
    <row r="939" spans="1:16" ht="22.5">
      <c r="A939" s="2">
        <v>11422</v>
      </c>
      <c r="B939" s="2" t="s">
        <v>671</v>
      </c>
      <c r="C939" s="2" t="s">
        <v>694</v>
      </c>
      <c r="D939" s="3" t="s">
        <v>734</v>
      </c>
      <c r="E939" s="2" t="s">
        <v>726</v>
      </c>
      <c r="F939" s="2" t="s">
        <v>692</v>
      </c>
      <c r="G939" s="2" t="s">
        <v>3477</v>
      </c>
      <c r="H939" s="3" t="s">
        <v>735</v>
      </c>
      <c r="I939" s="5">
        <v>1112000</v>
      </c>
      <c r="J939" s="5">
        <f t="shared" si="10"/>
        <v>1645760</v>
      </c>
      <c r="K939" s="2" t="s">
        <v>30</v>
      </c>
      <c r="L939" s="2" t="s">
        <v>141</v>
      </c>
      <c r="M939" s="2" t="s">
        <v>3497</v>
      </c>
      <c r="N939" s="2" t="s">
        <v>2459</v>
      </c>
      <c r="O939" s="2" t="s">
        <v>694</v>
      </c>
      <c r="P939" s="2"/>
    </row>
    <row r="940" spans="1:16" ht="22.5">
      <c r="A940" s="2">
        <v>11423</v>
      </c>
      <c r="B940" s="2" t="s">
        <v>671</v>
      </c>
      <c r="C940" s="2" t="s">
        <v>671</v>
      </c>
      <c r="D940" s="3" t="s">
        <v>711</v>
      </c>
      <c r="E940" s="2" t="s">
        <v>677</v>
      </c>
      <c r="F940" s="2" t="s">
        <v>697</v>
      </c>
      <c r="G940" s="2" t="s">
        <v>3547</v>
      </c>
      <c r="H940" s="3" t="s">
        <v>736</v>
      </c>
      <c r="I940" s="5">
        <v>3600000</v>
      </c>
      <c r="J940" s="5">
        <f aca="true" t="shared" si="11" ref="J940:J946">I940*2.026</f>
        <v>7293599.999999999</v>
      </c>
      <c r="K940" s="2" t="s">
        <v>42</v>
      </c>
      <c r="L940" s="2" t="s">
        <v>141</v>
      </c>
      <c r="M940" s="2" t="s">
        <v>3488</v>
      </c>
      <c r="N940" s="2" t="s">
        <v>2459</v>
      </c>
      <c r="O940" s="2" t="s">
        <v>694</v>
      </c>
      <c r="P940" s="2"/>
    </row>
    <row r="941" spans="1:16" ht="22.5">
      <c r="A941" s="2">
        <v>11424</v>
      </c>
      <c r="B941" s="2" t="s">
        <v>671</v>
      </c>
      <c r="C941" s="2" t="s">
        <v>671</v>
      </c>
      <c r="D941" s="3" t="s">
        <v>737</v>
      </c>
      <c r="E941" s="2" t="s">
        <v>696</v>
      </c>
      <c r="F941" s="2" t="s">
        <v>738</v>
      </c>
      <c r="G941" s="2" t="s">
        <v>3557</v>
      </c>
      <c r="H941" s="3" t="s">
        <v>739</v>
      </c>
      <c r="I941" s="5">
        <v>3543000</v>
      </c>
      <c r="J941" s="5">
        <f t="shared" si="11"/>
        <v>7178117.999999999</v>
      </c>
      <c r="K941" s="2" t="s">
        <v>42</v>
      </c>
      <c r="L941" s="2" t="s">
        <v>141</v>
      </c>
      <c r="M941" s="2" t="s">
        <v>3476</v>
      </c>
      <c r="N941" s="2" t="s">
        <v>2459</v>
      </c>
      <c r="O941" s="2" t="s">
        <v>694</v>
      </c>
      <c r="P941" s="2"/>
    </row>
    <row r="942" spans="1:16" ht="22.5">
      <c r="A942" s="2">
        <v>11425</v>
      </c>
      <c r="B942" s="2" t="s">
        <v>671</v>
      </c>
      <c r="C942" s="2" t="s">
        <v>671</v>
      </c>
      <c r="D942" s="3" t="s">
        <v>677</v>
      </c>
      <c r="E942" s="2" t="s">
        <v>697</v>
      </c>
      <c r="F942" s="2" t="s">
        <v>711</v>
      </c>
      <c r="G942" s="2" t="s">
        <v>3475</v>
      </c>
      <c r="H942" s="3" t="s">
        <v>740</v>
      </c>
      <c r="I942" s="5">
        <v>1773000</v>
      </c>
      <c r="J942" s="5">
        <f t="shared" si="11"/>
        <v>3592097.9999999995</v>
      </c>
      <c r="K942" s="2" t="s">
        <v>42</v>
      </c>
      <c r="L942" s="2" t="s">
        <v>141</v>
      </c>
      <c r="M942" s="2" t="s">
        <v>3493</v>
      </c>
      <c r="N942" s="2" t="s">
        <v>2459</v>
      </c>
      <c r="O942" s="2" t="s">
        <v>694</v>
      </c>
      <c r="P942" s="2"/>
    </row>
    <row r="943" spans="1:16" ht="33.75">
      <c r="A943" s="2">
        <v>11426</v>
      </c>
      <c r="B943" s="2" t="s">
        <v>671</v>
      </c>
      <c r="C943" s="2" t="s">
        <v>671</v>
      </c>
      <c r="D943" s="3" t="s">
        <v>741</v>
      </c>
      <c r="E943" s="2" t="s">
        <v>742</v>
      </c>
      <c r="F943" s="2" t="s">
        <v>743</v>
      </c>
      <c r="G943" s="2" t="s">
        <v>3477</v>
      </c>
      <c r="H943" s="3" t="s">
        <v>744</v>
      </c>
      <c r="I943" s="5">
        <v>9734000</v>
      </c>
      <c r="J943" s="5">
        <f t="shared" si="11"/>
        <v>19721083.999999996</v>
      </c>
      <c r="K943" s="2" t="s">
        <v>42</v>
      </c>
      <c r="L943" s="2" t="s">
        <v>141</v>
      </c>
      <c r="M943" s="2" t="s">
        <v>3588</v>
      </c>
      <c r="N943" s="2" t="s">
        <v>2458</v>
      </c>
      <c r="O943" s="2" t="s">
        <v>694</v>
      </c>
      <c r="P943" s="2" t="s">
        <v>141</v>
      </c>
    </row>
    <row r="944" spans="1:16" ht="22.5">
      <c r="A944" s="2">
        <v>11427</v>
      </c>
      <c r="B944" s="2" t="s">
        <v>671</v>
      </c>
      <c r="C944" s="2" t="s">
        <v>671</v>
      </c>
      <c r="D944" s="3" t="s">
        <v>745</v>
      </c>
      <c r="E944" s="2" t="s">
        <v>691</v>
      </c>
      <c r="F944" s="2" t="s">
        <v>746</v>
      </c>
      <c r="G944" s="2" t="s">
        <v>190</v>
      </c>
      <c r="H944" s="3" t="s">
        <v>747</v>
      </c>
      <c r="I944" s="5">
        <v>22705000</v>
      </c>
      <c r="J944" s="5">
        <f t="shared" si="11"/>
        <v>46000329.99999999</v>
      </c>
      <c r="K944" s="2" t="s">
        <v>42</v>
      </c>
      <c r="L944" s="2" t="s">
        <v>141</v>
      </c>
      <c r="M944" s="2" t="s">
        <v>3597</v>
      </c>
      <c r="N944" s="2" t="s">
        <v>2458</v>
      </c>
      <c r="O944" s="2" t="s">
        <v>694</v>
      </c>
      <c r="P944" s="2" t="s">
        <v>141</v>
      </c>
    </row>
    <row r="945" spans="1:16" ht="22.5">
      <c r="A945" s="2">
        <v>11428</v>
      </c>
      <c r="B945" s="2" t="s">
        <v>671</v>
      </c>
      <c r="C945" s="2" t="s">
        <v>671</v>
      </c>
      <c r="D945" s="3" t="s">
        <v>673</v>
      </c>
      <c r="E945" s="2" t="s">
        <v>748</v>
      </c>
      <c r="F945" s="2" t="s">
        <v>697</v>
      </c>
      <c r="G945" s="2" t="s">
        <v>3477</v>
      </c>
      <c r="H945" s="3" t="s">
        <v>749</v>
      </c>
      <c r="I945" s="5">
        <v>2403000</v>
      </c>
      <c r="J945" s="5">
        <f t="shared" si="11"/>
        <v>4868477.999999999</v>
      </c>
      <c r="K945" s="2" t="s">
        <v>42</v>
      </c>
      <c r="L945" s="2" t="s">
        <v>141</v>
      </c>
      <c r="M945" s="2" t="s">
        <v>3497</v>
      </c>
      <c r="N945" s="2" t="s">
        <v>2458</v>
      </c>
      <c r="O945" s="2" t="s">
        <v>694</v>
      </c>
      <c r="P945" s="2"/>
    </row>
    <row r="946" spans="1:16" ht="22.5">
      <c r="A946" s="2">
        <v>11429</v>
      </c>
      <c r="B946" s="2" t="s">
        <v>671</v>
      </c>
      <c r="C946" s="2" t="s">
        <v>671</v>
      </c>
      <c r="D946" s="3" t="s">
        <v>672</v>
      </c>
      <c r="E946" s="2"/>
      <c r="F946" s="2"/>
      <c r="G946" s="2" t="s">
        <v>3475</v>
      </c>
      <c r="H946" s="3" t="s">
        <v>750</v>
      </c>
      <c r="I946" s="5">
        <v>3282000</v>
      </c>
      <c r="J946" s="5">
        <f t="shared" si="11"/>
        <v>6649331.999999999</v>
      </c>
      <c r="K946" s="2" t="s">
        <v>42</v>
      </c>
      <c r="L946" s="2" t="s">
        <v>141</v>
      </c>
      <c r="M946" s="2" t="s">
        <v>3476</v>
      </c>
      <c r="N946" s="2" t="s">
        <v>2458</v>
      </c>
      <c r="O946" s="2" t="s">
        <v>694</v>
      </c>
      <c r="P946" s="2"/>
    </row>
    <row r="947" spans="1:16" ht="22.5">
      <c r="A947" s="2">
        <v>11430</v>
      </c>
      <c r="B947" s="2" t="s">
        <v>671</v>
      </c>
      <c r="C947" s="2" t="s">
        <v>671</v>
      </c>
      <c r="D947" s="3" t="s">
        <v>751</v>
      </c>
      <c r="E947" s="2" t="s">
        <v>752</v>
      </c>
      <c r="F947" s="2" t="s">
        <v>753</v>
      </c>
      <c r="G947" s="2" t="s">
        <v>3557</v>
      </c>
      <c r="H947" s="3" t="s">
        <v>739</v>
      </c>
      <c r="I947" s="5">
        <v>1403000</v>
      </c>
      <c r="J947" s="5">
        <f aca="true" t="shared" si="12" ref="J947:J953">I947*2.772</f>
        <v>3889115.9999999995</v>
      </c>
      <c r="K947" s="2" t="s">
        <v>154</v>
      </c>
      <c r="L947" s="2" t="s">
        <v>141</v>
      </c>
      <c r="M947" s="2" t="s">
        <v>3476</v>
      </c>
      <c r="N947" s="2" t="s">
        <v>2459</v>
      </c>
      <c r="O947" s="2" t="s">
        <v>694</v>
      </c>
      <c r="P947" s="2"/>
    </row>
    <row r="948" spans="1:16" ht="22.5">
      <c r="A948" s="2">
        <v>11431</v>
      </c>
      <c r="B948" s="2" t="s">
        <v>671</v>
      </c>
      <c r="C948" s="2" t="s">
        <v>671</v>
      </c>
      <c r="D948" s="3" t="s">
        <v>728</v>
      </c>
      <c r="E948" s="2" t="s">
        <v>726</v>
      </c>
      <c r="F948" s="2" t="s">
        <v>165</v>
      </c>
      <c r="G948" s="2" t="s">
        <v>3547</v>
      </c>
      <c r="H948" s="3" t="s">
        <v>739</v>
      </c>
      <c r="I948" s="5">
        <v>2824000</v>
      </c>
      <c r="J948" s="5">
        <f t="shared" si="12"/>
        <v>7828127.999999999</v>
      </c>
      <c r="K948" s="2" t="s">
        <v>154</v>
      </c>
      <c r="L948" s="2" t="s">
        <v>141</v>
      </c>
      <c r="M948" s="2" t="s">
        <v>3476</v>
      </c>
      <c r="N948" s="2" t="s">
        <v>2459</v>
      </c>
      <c r="O948" s="2" t="s">
        <v>694</v>
      </c>
      <c r="P948" s="2"/>
    </row>
    <row r="949" spans="1:16" ht="33.75">
      <c r="A949" s="2">
        <v>11432</v>
      </c>
      <c r="B949" s="2" t="s">
        <v>671</v>
      </c>
      <c r="C949" s="2" t="s">
        <v>671</v>
      </c>
      <c r="D949" s="3" t="s">
        <v>754</v>
      </c>
      <c r="E949" s="2" t="s">
        <v>755</v>
      </c>
      <c r="F949" s="2" t="s">
        <v>728</v>
      </c>
      <c r="G949" s="2" t="s">
        <v>190</v>
      </c>
      <c r="H949" s="3" t="s">
        <v>756</v>
      </c>
      <c r="I949" s="5">
        <v>3245000</v>
      </c>
      <c r="J949" s="5">
        <f t="shared" si="12"/>
        <v>8995140</v>
      </c>
      <c r="K949" s="2" t="s">
        <v>154</v>
      </c>
      <c r="L949" s="2" t="s">
        <v>141</v>
      </c>
      <c r="M949" s="2" t="s">
        <v>3607</v>
      </c>
      <c r="N949" s="2" t="s">
        <v>2458</v>
      </c>
      <c r="O949" s="2" t="s">
        <v>694</v>
      </c>
      <c r="P949" s="2" t="s">
        <v>141</v>
      </c>
    </row>
    <row r="950" spans="1:16" ht="22.5">
      <c r="A950" s="2">
        <v>11433</v>
      </c>
      <c r="B950" s="2" t="s">
        <v>671</v>
      </c>
      <c r="C950" s="2" t="s">
        <v>671</v>
      </c>
      <c r="D950" s="3" t="s">
        <v>757</v>
      </c>
      <c r="E950" s="2" t="s">
        <v>672</v>
      </c>
      <c r="F950" s="2" t="s">
        <v>742</v>
      </c>
      <c r="G950" s="2" t="s">
        <v>190</v>
      </c>
      <c r="H950" s="3" t="s">
        <v>3434</v>
      </c>
      <c r="I950" s="5">
        <v>2135000</v>
      </c>
      <c r="J950" s="5">
        <f t="shared" si="12"/>
        <v>5918220</v>
      </c>
      <c r="K950" s="2" t="s">
        <v>154</v>
      </c>
      <c r="L950" s="2" t="s">
        <v>141</v>
      </c>
      <c r="M950" s="2" t="s">
        <v>3476</v>
      </c>
      <c r="N950" s="2" t="s">
        <v>2458</v>
      </c>
      <c r="O950" s="2" t="s">
        <v>694</v>
      </c>
      <c r="P950" s="2" t="s">
        <v>141</v>
      </c>
    </row>
    <row r="951" spans="1:16" ht="22.5">
      <c r="A951" s="2">
        <v>11434</v>
      </c>
      <c r="B951" s="2" t="s">
        <v>671</v>
      </c>
      <c r="C951" s="2" t="s">
        <v>671</v>
      </c>
      <c r="D951" s="3" t="s">
        <v>728</v>
      </c>
      <c r="E951" s="2" t="s">
        <v>726</v>
      </c>
      <c r="F951" s="2" t="s">
        <v>621</v>
      </c>
      <c r="G951" s="2" t="s">
        <v>3547</v>
      </c>
      <c r="H951" s="3" t="s">
        <v>747</v>
      </c>
      <c r="I951" s="5">
        <v>3757000</v>
      </c>
      <c r="J951" s="5">
        <f t="shared" si="12"/>
        <v>10414404</v>
      </c>
      <c r="K951" s="2" t="s">
        <v>154</v>
      </c>
      <c r="L951" s="2" t="s">
        <v>141</v>
      </c>
      <c r="M951" s="2" t="s">
        <v>3476</v>
      </c>
      <c r="N951" s="2" t="s">
        <v>2458</v>
      </c>
      <c r="O951" s="2" t="s">
        <v>694</v>
      </c>
      <c r="P951" s="2"/>
    </row>
    <row r="952" spans="1:16" ht="33.75">
      <c r="A952" s="2">
        <v>11435</v>
      </c>
      <c r="B952" s="2" t="s">
        <v>671</v>
      </c>
      <c r="C952" s="2" t="s">
        <v>671</v>
      </c>
      <c r="D952" s="3" t="s">
        <v>758</v>
      </c>
      <c r="E952" s="2" t="s">
        <v>695</v>
      </c>
      <c r="F952" s="2" t="s">
        <v>759</v>
      </c>
      <c r="G952" s="2" t="s">
        <v>3582</v>
      </c>
      <c r="H952" s="3" t="s">
        <v>3435</v>
      </c>
      <c r="I952" s="5">
        <v>8551749</v>
      </c>
      <c r="J952" s="5">
        <f t="shared" si="12"/>
        <v>23705448.228</v>
      </c>
      <c r="K952" s="2" t="s">
        <v>154</v>
      </c>
      <c r="L952" s="2" t="s">
        <v>141</v>
      </c>
      <c r="M952" s="2" t="s">
        <v>3476</v>
      </c>
      <c r="N952" s="2" t="s">
        <v>2458</v>
      </c>
      <c r="O952" s="2" t="s">
        <v>694</v>
      </c>
      <c r="P952" s="2" t="s">
        <v>141</v>
      </c>
    </row>
    <row r="953" spans="1:16" ht="33.75">
      <c r="A953" s="2">
        <v>11436</v>
      </c>
      <c r="B953" s="2" t="s">
        <v>1022</v>
      </c>
      <c r="C953" s="2" t="s">
        <v>92</v>
      </c>
      <c r="D953" s="3" t="s">
        <v>1023</v>
      </c>
      <c r="E953" s="2" t="s">
        <v>986</v>
      </c>
      <c r="F953" s="2" t="s">
        <v>1024</v>
      </c>
      <c r="G953" s="2" t="s">
        <v>3487</v>
      </c>
      <c r="H953" s="3" t="s">
        <v>3456</v>
      </c>
      <c r="I953" s="5">
        <v>38000000</v>
      </c>
      <c r="J953" s="5">
        <f t="shared" si="12"/>
        <v>105335999.99999999</v>
      </c>
      <c r="K953" s="2" t="s">
        <v>154</v>
      </c>
      <c r="L953" s="2" t="s">
        <v>141</v>
      </c>
      <c r="M953" s="2" t="s">
        <v>3500</v>
      </c>
      <c r="N953" s="2" t="s">
        <v>2459</v>
      </c>
      <c r="O953" s="2" t="s">
        <v>694</v>
      </c>
      <c r="P953" s="2" t="s">
        <v>141</v>
      </c>
    </row>
    <row r="954" spans="1:16" ht="22.5">
      <c r="A954" s="2">
        <v>11437</v>
      </c>
      <c r="B954" s="2" t="s">
        <v>92</v>
      </c>
      <c r="C954" s="2" t="s">
        <v>92</v>
      </c>
      <c r="D954" s="3" t="s">
        <v>906</v>
      </c>
      <c r="E954" s="2" t="s">
        <v>907</v>
      </c>
      <c r="F954" s="2" t="s">
        <v>908</v>
      </c>
      <c r="G954" s="2" t="s">
        <v>3487</v>
      </c>
      <c r="H954" s="3" t="s">
        <v>909</v>
      </c>
      <c r="I954" s="5">
        <v>5800000</v>
      </c>
      <c r="J954" s="5">
        <f aca="true" t="shared" si="13" ref="J954:J964">I954*1.125</f>
        <v>6525000</v>
      </c>
      <c r="K954" s="2" t="s">
        <v>12</v>
      </c>
      <c r="L954" s="2" t="s">
        <v>141</v>
      </c>
      <c r="M954" s="2" t="s">
        <v>3497</v>
      </c>
      <c r="N954" s="2" t="s">
        <v>2459</v>
      </c>
      <c r="O954" s="2" t="s">
        <v>694</v>
      </c>
      <c r="P954" s="2"/>
    </row>
    <row r="955" spans="1:16" ht="22.5">
      <c r="A955" s="2">
        <v>11438</v>
      </c>
      <c r="B955" s="2" t="s">
        <v>92</v>
      </c>
      <c r="C955" s="2" t="s">
        <v>92</v>
      </c>
      <c r="D955" s="3" t="s">
        <v>910</v>
      </c>
      <c r="E955" s="2" t="s">
        <v>170</v>
      </c>
      <c r="F955" s="2" t="s">
        <v>170</v>
      </c>
      <c r="G955" s="2" t="s">
        <v>3516</v>
      </c>
      <c r="H955" s="3" t="s">
        <v>911</v>
      </c>
      <c r="I955" s="5">
        <v>3353000</v>
      </c>
      <c r="J955" s="5">
        <f t="shared" si="13"/>
        <v>3772125</v>
      </c>
      <c r="K955" s="2" t="s">
        <v>12</v>
      </c>
      <c r="L955" s="2" t="s">
        <v>141</v>
      </c>
      <c r="M955" s="2" t="s">
        <v>3488</v>
      </c>
      <c r="N955" s="2" t="s">
        <v>2459</v>
      </c>
      <c r="O955" s="2" t="s">
        <v>694</v>
      </c>
      <c r="P955" s="2"/>
    </row>
    <row r="956" spans="1:16" ht="33.75">
      <c r="A956" s="2">
        <v>11439</v>
      </c>
      <c r="B956" s="2" t="s">
        <v>92</v>
      </c>
      <c r="C956" s="2" t="s">
        <v>138</v>
      </c>
      <c r="D956" s="3" t="s">
        <v>912</v>
      </c>
      <c r="E956" s="2" t="s">
        <v>913</v>
      </c>
      <c r="F956" s="2" t="s">
        <v>914</v>
      </c>
      <c r="G956" s="2" t="s">
        <v>3492</v>
      </c>
      <c r="H956" s="3" t="s">
        <v>915</v>
      </c>
      <c r="I956" s="5">
        <v>5941000</v>
      </c>
      <c r="J956" s="5">
        <f t="shared" si="13"/>
        <v>6683625</v>
      </c>
      <c r="K956" s="2" t="s">
        <v>12</v>
      </c>
      <c r="L956" s="2" t="s">
        <v>141</v>
      </c>
      <c r="M956" s="2" t="s">
        <v>3488</v>
      </c>
      <c r="N956" s="2" t="s">
        <v>2459</v>
      </c>
      <c r="O956" s="2" t="s">
        <v>694</v>
      </c>
      <c r="P956" s="2" t="s">
        <v>141</v>
      </c>
    </row>
    <row r="957" spans="1:16" ht="33.75">
      <c r="A957" s="2">
        <v>11440</v>
      </c>
      <c r="B957" s="2" t="s">
        <v>92</v>
      </c>
      <c r="C957" s="2" t="s">
        <v>138</v>
      </c>
      <c r="D957" s="3" t="s">
        <v>916</v>
      </c>
      <c r="E957" s="2" t="s">
        <v>852</v>
      </c>
      <c r="F957" s="2" t="s">
        <v>781</v>
      </c>
      <c r="G957" s="2" t="s">
        <v>3487</v>
      </c>
      <c r="H957" s="3" t="s">
        <v>3455</v>
      </c>
      <c r="I957" s="5">
        <v>1614000</v>
      </c>
      <c r="J957" s="5">
        <f t="shared" si="13"/>
        <v>1815750</v>
      </c>
      <c r="K957" s="2" t="s">
        <v>12</v>
      </c>
      <c r="L957" s="2" t="s">
        <v>141</v>
      </c>
      <c r="M957" s="2" t="s">
        <v>3506</v>
      </c>
      <c r="N957" s="2" t="s">
        <v>2458</v>
      </c>
      <c r="O957" s="2" t="s">
        <v>694</v>
      </c>
      <c r="P957" s="2" t="s">
        <v>141</v>
      </c>
    </row>
    <row r="958" spans="1:16" ht="33.75">
      <c r="A958" s="2">
        <v>11441</v>
      </c>
      <c r="B958" s="2" t="s">
        <v>92</v>
      </c>
      <c r="C958" s="2" t="s">
        <v>138</v>
      </c>
      <c r="D958" s="3" t="s">
        <v>917</v>
      </c>
      <c r="E958" s="2" t="s">
        <v>918</v>
      </c>
      <c r="F958" s="2" t="s">
        <v>919</v>
      </c>
      <c r="G958" s="2" t="s">
        <v>3487</v>
      </c>
      <c r="H958" s="3" t="s">
        <v>920</v>
      </c>
      <c r="I958" s="5">
        <v>11667500</v>
      </c>
      <c r="J958" s="5">
        <f t="shared" si="13"/>
        <v>13125937.5</v>
      </c>
      <c r="K958" s="2" t="s">
        <v>12</v>
      </c>
      <c r="L958" s="2" t="s">
        <v>141</v>
      </c>
      <c r="M958" s="2" t="s">
        <v>3506</v>
      </c>
      <c r="N958" s="2" t="s">
        <v>2458</v>
      </c>
      <c r="O958" s="2" t="s">
        <v>694</v>
      </c>
      <c r="P958" s="2"/>
    </row>
    <row r="959" spans="1:16" ht="33.75">
      <c r="A959" s="2">
        <v>11442</v>
      </c>
      <c r="B959" s="2" t="s">
        <v>92</v>
      </c>
      <c r="C959" s="2" t="s">
        <v>92</v>
      </c>
      <c r="D959" s="3" t="s">
        <v>921</v>
      </c>
      <c r="E959" s="2" t="s">
        <v>922</v>
      </c>
      <c r="F959" s="2" t="s">
        <v>839</v>
      </c>
      <c r="G959" s="2" t="s">
        <v>3487</v>
      </c>
      <c r="H959" s="3" t="s">
        <v>923</v>
      </c>
      <c r="I959" s="5">
        <v>560000</v>
      </c>
      <c r="J959" s="5">
        <f t="shared" si="13"/>
        <v>630000</v>
      </c>
      <c r="K959" s="2" t="s">
        <v>12</v>
      </c>
      <c r="L959" s="2" t="s">
        <v>141</v>
      </c>
      <c r="M959" s="2" t="s">
        <v>3488</v>
      </c>
      <c r="N959" s="2" t="s">
        <v>2458</v>
      </c>
      <c r="O959" s="2" t="s">
        <v>694</v>
      </c>
      <c r="P959" s="2" t="s">
        <v>141</v>
      </c>
    </row>
    <row r="960" spans="1:16" ht="22.5">
      <c r="A960" s="2">
        <v>11443</v>
      </c>
      <c r="B960" s="2" t="s">
        <v>92</v>
      </c>
      <c r="C960" s="2" t="s">
        <v>92</v>
      </c>
      <c r="D960" s="3" t="s">
        <v>924</v>
      </c>
      <c r="E960" s="2" t="s">
        <v>925</v>
      </c>
      <c r="F960" s="2" t="s">
        <v>926</v>
      </c>
      <c r="G960" s="2" t="s">
        <v>3487</v>
      </c>
      <c r="H960" s="3" t="s">
        <v>782</v>
      </c>
      <c r="I960" s="5">
        <v>4000000</v>
      </c>
      <c r="J960" s="5">
        <f t="shared" si="13"/>
        <v>4500000</v>
      </c>
      <c r="K960" s="2" t="s">
        <v>12</v>
      </c>
      <c r="L960" s="2" t="s">
        <v>141</v>
      </c>
      <c r="M960" s="2" t="s">
        <v>3476</v>
      </c>
      <c r="N960" s="2" t="s">
        <v>2459</v>
      </c>
      <c r="O960" s="2" t="s">
        <v>694</v>
      </c>
      <c r="P960" s="2"/>
    </row>
    <row r="961" spans="1:16" ht="22.5">
      <c r="A961" s="2">
        <v>11444</v>
      </c>
      <c r="B961" s="2" t="s">
        <v>92</v>
      </c>
      <c r="C961" s="2" t="s">
        <v>92</v>
      </c>
      <c r="D961" s="3" t="s">
        <v>930</v>
      </c>
      <c r="E961" s="2" t="s">
        <v>931</v>
      </c>
      <c r="F961" s="2" t="s">
        <v>932</v>
      </c>
      <c r="G961" s="2" t="s">
        <v>3486</v>
      </c>
      <c r="H961" s="3" t="s">
        <v>933</v>
      </c>
      <c r="I961" s="5">
        <v>4100000</v>
      </c>
      <c r="J961" s="5">
        <f t="shared" si="13"/>
        <v>4612500</v>
      </c>
      <c r="K961" s="2" t="s">
        <v>12</v>
      </c>
      <c r="L961" s="2" t="s">
        <v>141</v>
      </c>
      <c r="M961" s="2" t="s">
        <v>3476</v>
      </c>
      <c r="N961" s="2" t="s">
        <v>2459</v>
      </c>
      <c r="O961" s="2" t="s">
        <v>694</v>
      </c>
      <c r="P961" s="2"/>
    </row>
    <row r="962" spans="1:16" ht="22.5">
      <c r="A962" s="2">
        <v>11445</v>
      </c>
      <c r="B962" s="2" t="s">
        <v>92</v>
      </c>
      <c r="C962" s="2" t="s">
        <v>92</v>
      </c>
      <c r="D962" s="3" t="s">
        <v>934</v>
      </c>
      <c r="E962" s="2" t="s">
        <v>935</v>
      </c>
      <c r="F962" s="2" t="s">
        <v>778</v>
      </c>
      <c r="G962" s="2" t="s">
        <v>3486</v>
      </c>
      <c r="H962" s="3" t="s">
        <v>936</v>
      </c>
      <c r="I962" s="5">
        <v>2300000</v>
      </c>
      <c r="J962" s="5">
        <f t="shared" si="13"/>
        <v>2587500</v>
      </c>
      <c r="K962" s="2" t="s">
        <v>12</v>
      </c>
      <c r="L962" s="2" t="s">
        <v>141</v>
      </c>
      <c r="M962" s="2" t="s">
        <v>3476</v>
      </c>
      <c r="N962" s="2" t="s">
        <v>2459</v>
      </c>
      <c r="O962" s="2" t="s">
        <v>694</v>
      </c>
      <c r="P962" s="2"/>
    </row>
    <row r="963" spans="1:16" ht="33.75">
      <c r="A963" s="2">
        <v>11446</v>
      </c>
      <c r="B963" s="2" t="s">
        <v>92</v>
      </c>
      <c r="C963" s="2" t="s">
        <v>92</v>
      </c>
      <c r="D963" s="3" t="s">
        <v>937</v>
      </c>
      <c r="E963" s="2" t="s">
        <v>170</v>
      </c>
      <c r="F963" s="2" t="s">
        <v>170</v>
      </c>
      <c r="G963" s="2" t="s">
        <v>3511</v>
      </c>
      <c r="H963" s="3" t="s">
        <v>938</v>
      </c>
      <c r="I963" s="5">
        <v>2853000</v>
      </c>
      <c r="J963" s="5">
        <f t="shared" si="13"/>
        <v>3209625</v>
      </c>
      <c r="K963" s="2" t="s">
        <v>12</v>
      </c>
      <c r="L963" s="2" t="s">
        <v>141</v>
      </c>
      <c r="M963" s="2" t="s">
        <v>3506</v>
      </c>
      <c r="N963" s="2" t="s">
        <v>2460</v>
      </c>
      <c r="O963" s="2" t="s">
        <v>694</v>
      </c>
      <c r="P963" s="2" t="s">
        <v>141</v>
      </c>
    </row>
    <row r="964" spans="1:16" ht="22.5">
      <c r="A964" s="2">
        <v>11447</v>
      </c>
      <c r="B964" s="2" t="s">
        <v>92</v>
      </c>
      <c r="C964" s="2" t="s">
        <v>92</v>
      </c>
      <c r="D964" s="3" t="s">
        <v>927</v>
      </c>
      <c r="E964" s="2" t="s">
        <v>939</v>
      </c>
      <c r="F964" s="2" t="s">
        <v>940</v>
      </c>
      <c r="G964" s="2" t="s">
        <v>3487</v>
      </c>
      <c r="H964" s="3" t="s">
        <v>941</v>
      </c>
      <c r="I964" s="5">
        <v>4600000</v>
      </c>
      <c r="J964" s="5">
        <f t="shared" si="13"/>
        <v>5175000</v>
      </c>
      <c r="K964" s="2" t="s">
        <v>12</v>
      </c>
      <c r="L964" s="2" t="s">
        <v>141</v>
      </c>
      <c r="M964" s="2" t="s">
        <v>3476</v>
      </c>
      <c r="N964" s="2" t="s">
        <v>2459</v>
      </c>
      <c r="O964" s="2" t="s">
        <v>694</v>
      </c>
      <c r="P964" s="2"/>
    </row>
    <row r="965" spans="1:16" ht="22.5">
      <c r="A965" s="2">
        <v>11448</v>
      </c>
      <c r="B965" s="2" t="s">
        <v>92</v>
      </c>
      <c r="C965" s="2" t="s">
        <v>92</v>
      </c>
      <c r="D965" s="3" t="s">
        <v>942</v>
      </c>
      <c r="E965" s="2" t="s">
        <v>248</v>
      </c>
      <c r="F965" s="2" t="s">
        <v>14</v>
      </c>
      <c r="G965" s="2" t="s">
        <v>3486</v>
      </c>
      <c r="H965" s="3" t="s">
        <v>832</v>
      </c>
      <c r="I965" s="5">
        <v>27900000</v>
      </c>
      <c r="J965" s="5">
        <f aca="true" t="shared" si="14" ref="J965:J976">I965*1.48</f>
        <v>41292000</v>
      </c>
      <c r="K965" s="2" t="s">
        <v>30</v>
      </c>
      <c r="L965" s="2" t="s">
        <v>141</v>
      </c>
      <c r="M965" s="2" t="s">
        <v>3476</v>
      </c>
      <c r="N965" s="2" t="s">
        <v>2458</v>
      </c>
      <c r="O965" s="2" t="s">
        <v>694</v>
      </c>
      <c r="P965" s="2" t="s">
        <v>141</v>
      </c>
    </row>
    <row r="966" spans="1:16" ht="56.25">
      <c r="A966" s="2">
        <v>11449</v>
      </c>
      <c r="B966" s="2" t="s">
        <v>92</v>
      </c>
      <c r="C966" s="2" t="s">
        <v>943</v>
      </c>
      <c r="D966" s="3" t="s">
        <v>944</v>
      </c>
      <c r="E966" s="2" t="s">
        <v>186</v>
      </c>
      <c r="F966" s="2" t="s">
        <v>7</v>
      </c>
      <c r="G966" s="2" t="s">
        <v>3487</v>
      </c>
      <c r="H966" s="3" t="s">
        <v>3454</v>
      </c>
      <c r="I966" s="5">
        <v>1000000</v>
      </c>
      <c r="J966" s="5">
        <f t="shared" si="14"/>
        <v>1480000</v>
      </c>
      <c r="K966" s="2" t="s">
        <v>30</v>
      </c>
      <c r="L966" s="2" t="s">
        <v>141</v>
      </c>
      <c r="M966" s="2" t="s">
        <v>3506</v>
      </c>
      <c r="N966" s="2" t="s">
        <v>415</v>
      </c>
      <c r="O966" s="2" t="s">
        <v>694</v>
      </c>
      <c r="P966" s="2" t="s">
        <v>141</v>
      </c>
    </row>
    <row r="967" spans="1:16" ht="22.5">
      <c r="A967" s="2">
        <v>11450</v>
      </c>
      <c r="B967" s="2" t="s">
        <v>92</v>
      </c>
      <c r="C967" s="2" t="s">
        <v>92</v>
      </c>
      <c r="D967" s="3" t="s">
        <v>945</v>
      </c>
      <c r="E967" s="2" t="s">
        <v>820</v>
      </c>
      <c r="F967" s="2" t="s">
        <v>946</v>
      </c>
      <c r="G967" s="2" t="s">
        <v>3487</v>
      </c>
      <c r="H967" s="3" t="s">
        <v>947</v>
      </c>
      <c r="I967" s="5">
        <v>3015000</v>
      </c>
      <c r="J967" s="5">
        <f t="shared" si="14"/>
        <v>4462200</v>
      </c>
      <c r="K967" s="2" t="s">
        <v>30</v>
      </c>
      <c r="L967" s="2" t="s">
        <v>141</v>
      </c>
      <c r="M967" s="2" t="s">
        <v>3506</v>
      </c>
      <c r="N967" s="2" t="s">
        <v>2458</v>
      </c>
      <c r="O967" s="2" t="s">
        <v>694</v>
      </c>
      <c r="P967" s="2"/>
    </row>
    <row r="968" spans="1:16" ht="22.5">
      <c r="A968" s="2">
        <v>11451</v>
      </c>
      <c r="B968" s="2" t="s">
        <v>92</v>
      </c>
      <c r="C968" s="2" t="s">
        <v>92</v>
      </c>
      <c r="D968" s="3" t="s">
        <v>948</v>
      </c>
      <c r="E968" s="2" t="s">
        <v>949</v>
      </c>
      <c r="F968" s="2" t="s">
        <v>1102</v>
      </c>
      <c r="G968" s="2" t="s">
        <v>3486</v>
      </c>
      <c r="H968" s="3" t="s">
        <v>846</v>
      </c>
      <c r="I968" s="5">
        <v>17000000</v>
      </c>
      <c r="J968" s="5">
        <f t="shared" si="14"/>
        <v>25160000</v>
      </c>
      <c r="K968" s="2" t="s">
        <v>30</v>
      </c>
      <c r="L968" s="2" t="s">
        <v>141</v>
      </c>
      <c r="M968" s="2" t="s">
        <v>3476</v>
      </c>
      <c r="N968" s="2" t="s">
        <v>2459</v>
      </c>
      <c r="O968" s="2" t="s">
        <v>694</v>
      </c>
      <c r="P968" s="2" t="s">
        <v>141</v>
      </c>
    </row>
    <row r="969" spans="1:16" ht="22.5">
      <c r="A969" s="2">
        <v>11452</v>
      </c>
      <c r="B969" s="2" t="s">
        <v>92</v>
      </c>
      <c r="C969" s="2" t="s">
        <v>92</v>
      </c>
      <c r="D969" s="3" t="s">
        <v>951</v>
      </c>
      <c r="E969" s="2" t="s">
        <v>952</v>
      </c>
      <c r="F969" s="2"/>
      <c r="G969" s="2" t="s">
        <v>3487</v>
      </c>
      <c r="H969" s="3" t="s">
        <v>3453</v>
      </c>
      <c r="I969" s="5">
        <v>4300000</v>
      </c>
      <c r="J969" s="5">
        <f t="shared" si="14"/>
        <v>6364000</v>
      </c>
      <c r="K969" s="2" t="s">
        <v>30</v>
      </c>
      <c r="L969" s="2" t="s">
        <v>141</v>
      </c>
      <c r="M969" s="2" t="s">
        <v>3541</v>
      </c>
      <c r="N969" s="2" t="s">
        <v>2459</v>
      </c>
      <c r="O969" s="2" t="s">
        <v>694</v>
      </c>
      <c r="P969" s="2"/>
    </row>
    <row r="970" spans="1:16" ht="22.5">
      <c r="A970" s="2">
        <v>11453</v>
      </c>
      <c r="B970" s="2" t="s">
        <v>92</v>
      </c>
      <c r="C970" s="2" t="s">
        <v>92</v>
      </c>
      <c r="D970" s="3" t="s">
        <v>274</v>
      </c>
      <c r="E970" s="2" t="s">
        <v>953</v>
      </c>
      <c r="F970" s="2" t="s">
        <v>954</v>
      </c>
      <c r="G970" s="2" t="s">
        <v>3487</v>
      </c>
      <c r="H970" s="3" t="s">
        <v>3452</v>
      </c>
      <c r="I970" s="5">
        <v>1000000</v>
      </c>
      <c r="J970" s="5">
        <f t="shared" si="14"/>
        <v>1480000</v>
      </c>
      <c r="K970" s="2" t="s">
        <v>30</v>
      </c>
      <c r="L970" s="2" t="s">
        <v>141</v>
      </c>
      <c r="M970" s="2" t="s">
        <v>3541</v>
      </c>
      <c r="N970" s="2" t="s">
        <v>2459</v>
      </c>
      <c r="O970" s="2" t="s">
        <v>694</v>
      </c>
      <c r="P970" s="2"/>
    </row>
    <row r="971" spans="1:16" ht="33.75">
      <c r="A971" s="2">
        <v>11454</v>
      </c>
      <c r="B971" s="2" t="s">
        <v>92</v>
      </c>
      <c r="C971" s="2" t="s">
        <v>138</v>
      </c>
      <c r="D971" s="3" t="s">
        <v>274</v>
      </c>
      <c r="E971" s="2" t="s">
        <v>955</v>
      </c>
      <c r="F971" s="2"/>
      <c r="G971" s="2" t="s">
        <v>3487</v>
      </c>
      <c r="H971" s="3" t="s">
        <v>3451</v>
      </c>
      <c r="I971" s="5">
        <v>1000000</v>
      </c>
      <c r="J971" s="5">
        <f t="shared" si="14"/>
        <v>1480000</v>
      </c>
      <c r="K971" s="2" t="s">
        <v>30</v>
      </c>
      <c r="L971" s="2" t="s">
        <v>141</v>
      </c>
      <c r="M971" s="2" t="s">
        <v>3541</v>
      </c>
      <c r="N971" s="2" t="s">
        <v>2460</v>
      </c>
      <c r="O971" s="2" t="s">
        <v>694</v>
      </c>
      <c r="P971" s="2"/>
    </row>
    <row r="972" spans="1:16" ht="22.5">
      <c r="A972" s="2">
        <v>11455</v>
      </c>
      <c r="B972" s="2" t="s">
        <v>92</v>
      </c>
      <c r="C972" s="2" t="s">
        <v>92</v>
      </c>
      <c r="D972" s="3" t="s">
        <v>935</v>
      </c>
      <c r="E972" s="2" t="s">
        <v>799</v>
      </c>
      <c r="F972" s="2" t="s">
        <v>800</v>
      </c>
      <c r="G972" s="2" t="s">
        <v>3486</v>
      </c>
      <c r="H972" s="3" t="s">
        <v>956</v>
      </c>
      <c r="I972" s="5">
        <v>3200000</v>
      </c>
      <c r="J972" s="5">
        <f t="shared" si="14"/>
        <v>4736000</v>
      </c>
      <c r="K972" s="2" t="s">
        <v>30</v>
      </c>
      <c r="L972" s="2" t="s">
        <v>141</v>
      </c>
      <c r="M972" s="2" t="s">
        <v>3476</v>
      </c>
      <c r="N972" s="2" t="s">
        <v>2459</v>
      </c>
      <c r="O972" s="2" t="s">
        <v>694</v>
      </c>
      <c r="P972" s="2"/>
    </row>
    <row r="973" spans="1:16" ht="33.75">
      <c r="A973" s="2">
        <v>11456</v>
      </c>
      <c r="B973" s="2" t="s">
        <v>92</v>
      </c>
      <c r="C973" s="2" t="s">
        <v>92</v>
      </c>
      <c r="D973" s="3" t="s">
        <v>931</v>
      </c>
      <c r="E973" s="2" t="s">
        <v>424</v>
      </c>
      <c r="F973" s="2" t="s">
        <v>957</v>
      </c>
      <c r="G973" s="2" t="s">
        <v>3486</v>
      </c>
      <c r="H973" s="3" t="s">
        <v>3450</v>
      </c>
      <c r="I973" s="5">
        <v>12000000</v>
      </c>
      <c r="J973" s="5">
        <f t="shared" si="14"/>
        <v>17760000</v>
      </c>
      <c r="K973" s="2" t="s">
        <v>30</v>
      </c>
      <c r="L973" s="2" t="s">
        <v>141</v>
      </c>
      <c r="M973" s="2" t="s">
        <v>3476</v>
      </c>
      <c r="N973" s="2" t="s">
        <v>2459</v>
      </c>
      <c r="O973" s="2" t="s">
        <v>694</v>
      </c>
      <c r="P973" s="2" t="s">
        <v>141</v>
      </c>
    </row>
    <row r="974" spans="1:16" ht="22.5">
      <c r="A974" s="2">
        <v>11457</v>
      </c>
      <c r="B974" s="2" t="s">
        <v>92</v>
      </c>
      <c r="C974" s="2" t="s">
        <v>92</v>
      </c>
      <c r="D974" s="3" t="s">
        <v>959</v>
      </c>
      <c r="E974" s="2"/>
      <c r="F974" s="2"/>
      <c r="G974" s="2" t="s">
        <v>3486</v>
      </c>
      <c r="H974" s="3" t="s">
        <v>958</v>
      </c>
      <c r="I974" s="5">
        <v>14600000</v>
      </c>
      <c r="J974" s="5">
        <f t="shared" si="14"/>
        <v>21608000</v>
      </c>
      <c r="K974" s="2" t="s">
        <v>30</v>
      </c>
      <c r="L974" s="2" t="s">
        <v>141</v>
      </c>
      <c r="M974" s="2" t="s">
        <v>3476</v>
      </c>
      <c r="N974" s="2" t="s">
        <v>2459</v>
      </c>
      <c r="O974" s="2" t="s">
        <v>694</v>
      </c>
      <c r="P974" s="2"/>
    </row>
    <row r="975" spans="1:16" ht="33.75">
      <c r="A975" s="2">
        <v>11458</v>
      </c>
      <c r="B975" s="2" t="s">
        <v>92</v>
      </c>
      <c r="C975" s="2" t="s">
        <v>92</v>
      </c>
      <c r="D975" s="3" t="s">
        <v>931</v>
      </c>
      <c r="E975" s="2" t="s">
        <v>957</v>
      </c>
      <c r="F975" s="2" t="s">
        <v>800</v>
      </c>
      <c r="G975" s="2" t="s">
        <v>3486</v>
      </c>
      <c r="H975" s="3" t="s">
        <v>3450</v>
      </c>
      <c r="I975" s="5">
        <v>18100000</v>
      </c>
      <c r="J975" s="5">
        <f t="shared" si="14"/>
        <v>26788000</v>
      </c>
      <c r="K975" s="2" t="s">
        <v>30</v>
      </c>
      <c r="L975" s="2" t="s">
        <v>141</v>
      </c>
      <c r="M975" s="2" t="s">
        <v>3476</v>
      </c>
      <c r="N975" s="2" t="s">
        <v>2459</v>
      </c>
      <c r="O975" s="2" t="s">
        <v>694</v>
      </c>
      <c r="P975" s="2" t="s">
        <v>141</v>
      </c>
    </row>
    <row r="976" spans="1:16" ht="22.5">
      <c r="A976" s="2">
        <v>11459</v>
      </c>
      <c r="B976" s="2" t="s">
        <v>92</v>
      </c>
      <c r="C976" s="2" t="s">
        <v>92</v>
      </c>
      <c r="D976" s="3" t="s">
        <v>931</v>
      </c>
      <c r="E976" s="2" t="s">
        <v>800</v>
      </c>
      <c r="F976" s="2" t="s">
        <v>778</v>
      </c>
      <c r="G976" s="2" t="s">
        <v>3486</v>
      </c>
      <c r="H976" s="3" t="s">
        <v>958</v>
      </c>
      <c r="I976" s="5">
        <v>9900000</v>
      </c>
      <c r="J976" s="5">
        <f t="shared" si="14"/>
        <v>14652000</v>
      </c>
      <c r="K976" s="2" t="s">
        <v>30</v>
      </c>
      <c r="L976" s="2" t="s">
        <v>141</v>
      </c>
      <c r="M976" s="2" t="s">
        <v>3476</v>
      </c>
      <c r="N976" s="2" t="s">
        <v>2459</v>
      </c>
      <c r="O976" s="2" t="s">
        <v>694</v>
      </c>
      <c r="P976" s="2"/>
    </row>
    <row r="977" spans="1:16" ht="22.5">
      <c r="A977" s="2">
        <v>11460</v>
      </c>
      <c r="B977" s="2" t="s">
        <v>92</v>
      </c>
      <c r="C977" s="2" t="s">
        <v>138</v>
      </c>
      <c r="D977" s="3" t="s">
        <v>760</v>
      </c>
      <c r="E977" s="2" t="s">
        <v>960</v>
      </c>
      <c r="F977" s="2" t="s">
        <v>961</v>
      </c>
      <c r="G977" s="2" t="s">
        <v>3487</v>
      </c>
      <c r="H977" s="3" t="s">
        <v>962</v>
      </c>
      <c r="I977" s="5">
        <v>35000000</v>
      </c>
      <c r="J977" s="5">
        <f aca="true" t="shared" si="15" ref="J977:J995">I977*2.026</f>
        <v>70910000</v>
      </c>
      <c r="K977" s="2" t="s">
        <v>42</v>
      </c>
      <c r="L977" s="2" t="s">
        <v>141</v>
      </c>
      <c r="M977" s="2" t="s">
        <v>3497</v>
      </c>
      <c r="N977" s="2" t="s">
        <v>2459</v>
      </c>
      <c r="O977" s="2" t="s">
        <v>694</v>
      </c>
      <c r="P977" s="2" t="s">
        <v>141</v>
      </c>
    </row>
    <row r="978" spans="1:16" ht="22.5">
      <c r="A978" s="2">
        <v>11461</v>
      </c>
      <c r="B978" s="2" t="s">
        <v>92</v>
      </c>
      <c r="C978" s="2" t="s">
        <v>189</v>
      </c>
      <c r="D978" s="3" t="s">
        <v>963</v>
      </c>
      <c r="E978" s="2" t="s">
        <v>964</v>
      </c>
      <c r="F978" s="2" t="s">
        <v>248</v>
      </c>
      <c r="G978" s="2" t="s">
        <v>3582</v>
      </c>
      <c r="H978" s="3" t="s">
        <v>965</v>
      </c>
      <c r="I978" s="5">
        <v>6240000</v>
      </c>
      <c r="J978" s="5">
        <f t="shared" si="15"/>
        <v>12642239.999999998</v>
      </c>
      <c r="K978" s="2" t="s">
        <v>42</v>
      </c>
      <c r="L978" s="2" t="s">
        <v>141</v>
      </c>
      <c r="M978" s="2" t="s">
        <v>3476</v>
      </c>
      <c r="N978" s="2" t="s">
        <v>2458</v>
      </c>
      <c r="O978" s="2" t="s">
        <v>694</v>
      </c>
      <c r="P978" s="2" t="s">
        <v>141</v>
      </c>
    </row>
    <row r="979" spans="1:16" ht="22.5">
      <c r="A979" s="2">
        <v>11462</v>
      </c>
      <c r="B979" s="2" t="s">
        <v>92</v>
      </c>
      <c r="C979" s="2" t="s">
        <v>170</v>
      </c>
      <c r="D979" s="3" t="s">
        <v>966</v>
      </c>
      <c r="E979" s="2" t="s">
        <v>248</v>
      </c>
      <c r="F979" s="2" t="s">
        <v>967</v>
      </c>
      <c r="G979" s="2" t="s">
        <v>3582</v>
      </c>
      <c r="H979" s="3" t="s">
        <v>965</v>
      </c>
      <c r="I979" s="5">
        <v>5640000</v>
      </c>
      <c r="J979" s="5">
        <f t="shared" si="15"/>
        <v>11426639.999999998</v>
      </c>
      <c r="K979" s="2" t="s">
        <v>42</v>
      </c>
      <c r="L979" s="2" t="s">
        <v>141</v>
      </c>
      <c r="M979" s="2" t="s">
        <v>3476</v>
      </c>
      <c r="N979" s="2" t="s">
        <v>2458</v>
      </c>
      <c r="O979" s="2" t="s">
        <v>694</v>
      </c>
      <c r="P979" s="2" t="s">
        <v>141</v>
      </c>
    </row>
    <row r="980" spans="1:16" ht="22.5">
      <c r="A980" s="2">
        <v>11463</v>
      </c>
      <c r="B980" s="2" t="s">
        <v>92</v>
      </c>
      <c r="C980" s="2" t="s">
        <v>92</v>
      </c>
      <c r="D980" s="3" t="s">
        <v>968</v>
      </c>
      <c r="E980" s="2" t="s">
        <v>872</v>
      </c>
      <c r="F980" s="2" t="s">
        <v>969</v>
      </c>
      <c r="G980" s="2" t="s">
        <v>3487</v>
      </c>
      <c r="H980" s="3" t="s">
        <v>970</v>
      </c>
      <c r="I980" s="5">
        <v>9000000</v>
      </c>
      <c r="J980" s="5">
        <f t="shared" si="15"/>
        <v>18234000</v>
      </c>
      <c r="K980" s="2" t="s">
        <v>42</v>
      </c>
      <c r="L980" s="2" t="s">
        <v>141</v>
      </c>
      <c r="M980" s="2" t="s">
        <v>3476</v>
      </c>
      <c r="N980" s="2" t="s">
        <v>2459</v>
      </c>
      <c r="O980" s="2" t="s">
        <v>694</v>
      </c>
      <c r="P980" s="2"/>
    </row>
    <row r="981" spans="1:16" ht="22.5">
      <c r="A981" s="2">
        <v>11464</v>
      </c>
      <c r="B981" s="2" t="s">
        <v>92</v>
      </c>
      <c r="C981" s="2" t="s">
        <v>92</v>
      </c>
      <c r="D981" s="3" t="s">
        <v>789</v>
      </c>
      <c r="E981" s="2" t="s">
        <v>15</v>
      </c>
      <c r="F981" s="2" t="s">
        <v>63</v>
      </c>
      <c r="G981" s="2" t="s">
        <v>3487</v>
      </c>
      <c r="H981" s="3" t="s">
        <v>971</v>
      </c>
      <c r="I981" s="5">
        <v>10000000</v>
      </c>
      <c r="J981" s="5">
        <f t="shared" si="15"/>
        <v>20259999.999999996</v>
      </c>
      <c r="K981" s="2" t="s">
        <v>42</v>
      </c>
      <c r="L981" s="2" t="s">
        <v>141</v>
      </c>
      <c r="M981" s="2" t="s">
        <v>3476</v>
      </c>
      <c r="N981" s="2" t="s">
        <v>2459</v>
      </c>
      <c r="O981" s="2" t="s">
        <v>694</v>
      </c>
      <c r="P981" s="2"/>
    </row>
    <row r="982" spans="1:16" ht="22.5">
      <c r="A982" s="2">
        <v>11465</v>
      </c>
      <c r="B982" s="2" t="s">
        <v>92</v>
      </c>
      <c r="C982" s="2" t="s">
        <v>92</v>
      </c>
      <c r="D982" s="3" t="s">
        <v>972</v>
      </c>
      <c r="E982" s="2"/>
      <c r="F982" s="2"/>
      <c r="G982" s="2"/>
      <c r="H982" s="3" t="s">
        <v>973</v>
      </c>
      <c r="I982" s="5">
        <v>16000000</v>
      </c>
      <c r="J982" s="5">
        <f t="shared" si="15"/>
        <v>32415999.999999996</v>
      </c>
      <c r="K982" s="2" t="s">
        <v>42</v>
      </c>
      <c r="L982" s="2" t="s">
        <v>141</v>
      </c>
      <c r="M982" s="2" t="s">
        <v>3476</v>
      </c>
      <c r="N982" s="2" t="s">
        <v>2458</v>
      </c>
      <c r="O982" s="2" t="s">
        <v>694</v>
      </c>
      <c r="P982" s="2"/>
    </row>
    <row r="983" spans="1:16" ht="22.5">
      <c r="A983" s="2">
        <v>11466</v>
      </c>
      <c r="B983" s="2" t="s">
        <v>92</v>
      </c>
      <c r="C983" s="2" t="s">
        <v>92</v>
      </c>
      <c r="D983" s="3" t="s">
        <v>974</v>
      </c>
      <c r="E983" s="2" t="s">
        <v>975</v>
      </c>
      <c r="F983" s="2" t="s">
        <v>976</v>
      </c>
      <c r="G983" s="2" t="s">
        <v>3486</v>
      </c>
      <c r="H983" s="3" t="s">
        <v>977</v>
      </c>
      <c r="I983" s="5">
        <v>10000000</v>
      </c>
      <c r="J983" s="5">
        <f t="shared" si="15"/>
        <v>20259999.999999996</v>
      </c>
      <c r="K983" s="2" t="s">
        <v>42</v>
      </c>
      <c r="L983" s="2" t="s">
        <v>141</v>
      </c>
      <c r="M983" s="2" t="s">
        <v>3476</v>
      </c>
      <c r="N983" s="2" t="s">
        <v>2459</v>
      </c>
      <c r="O983" s="2" t="s">
        <v>694</v>
      </c>
      <c r="P983" s="2" t="s">
        <v>141</v>
      </c>
    </row>
    <row r="984" spans="1:16" ht="22.5">
      <c r="A984" s="2">
        <v>11467</v>
      </c>
      <c r="B984" s="2" t="s">
        <v>92</v>
      </c>
      <c r="C984" s="2" t="s">
        <v>92</v>
      </c>
      <c r="D984" s="3" t="s">
        <v>978</v>
      </c>
      <c r="E984" s="2" t="s">
        <v>979</v>
      </c>
      <c r="F984" s="2" t="s">
        <v>980</v>
      </c>
      <c r="G984" s="2" t="s">
        <v>3486</v>
      </c>
      <c r="H984" s="3" t="s">
        <v>832</v>
      </c>
      <c r="I984" s="5">
        <v>4580000</v>
      </c>
      <c r="J984" s="5">
        <f t="shared" si="15"/>
        <v>9279080</v>
      </c>
      <c r="K984" s="2" t="s">
        <v>42</v>
      </c>
      <c r="L984" s="2" t="s">
        <v>141</v>
      </c>
      <c r="M984" s="2" t="s">
        <v>3506</v>
      </c>
      <c r="N984" s="2" t="s">
        <v>2458</v>
      </c>
      <c r="O984" s="2" t="s">
        <v>694</v>
      </c>
      <c r="P984" s="2"/>
    </row>
    <row r="985" spans="1:16" ht="22.5">
      <c r="A985" s="2">
        <v>11468</v>
      </c>
      <c r="B985" s="2" t="s">
        <v>92</v>
      </c>
      <c r="C985" s="2" t="s">
        <v>92</v>
      </c>
      <c r="D985" s="3" t="s">
        <v>981</v>
      </c>
      <c r="E985" s="2" t="s">
        <v>170</v>
      </c>
      <c r="F985" s="2" t="s">
        <v>170</v>
      </c>
      <c r="G985" s="2" t="s">
        <v>3487</v>
      </c>
      <c r="H985" s="3" t="s">
        <v>982</v>
      </c>
      <c r="I985" s="5">
        <v>3585000</v>
      </c>
      <c r="J985" s="5">
        <f t="shared" si="15"/>
        <v>7263209.999999999</v>
      </c>
      <c r="K985" s="2" t="s">
        <v>42</v>
      </c>
      <c r="L985" s="2" t="s">
        <v>141</v>
      </c>
      <c r="M985" s="2" t="s">
        <v>3579</v>
      </c>
      <c r="N985" s="2" t="s">
        <v>2458</v>
      </c>
      <c r="O985" s="2" t="s">
        <v>694</v>
      </c>
      <c r="P985" s="2"/>
    </row>
    <row r="986" spans="1:16" ht="22.5">
      <c r="A986" s="2">
        <v>11469</v>
      </c>
      <c r="B986" s="2" t="s">
        <v>92</v>
      </c>
      <c r="C986" s="2" t="s">
        <v>92</v>
      </c>
      <c r="D986" s="3" t="s">
        <v>983</v>
      </c>
      <c r="E986" s="2" t="s">
        <v>883</v>
      </c>
      <c r="F986" s="2" t="s">
        <v>884</v>
      </c>
      <c r="G986" s="2" t="s">
        <v>3487</v>
      </c>
      <c r="H986" s="3" t="s">
        <v>984</v>
      </c>
      <c r="I986" s="5">
        <v>14000000</v>
      </c>
      <c r="J986" s="5">
        <f t="shared" si="15"/>
        <v>28363999.999999996</v>
      </c>
      <c r="K986" s="2" t="s">
        <v>42</v>
      </c>
      <c r="L986" s="2" t="s">
        <v>141</v>
      </c>
      <c r="M986" s="2" t="s">
        <v>3536</v>
      </c>
      <c r="N986" s="2" t="s">
        <v>2459</v>
      </c>
      <c r="O986" s="2" t="s">
        <v>694</v>
      </c>
      <c r="P986" s="2" t="s">
        <v>141</v>
      </c>
    </row>
    <row r="987" spans="1:16" ht="22.5">
      <c r="A987" s="2">
        <v>11470</v>
      </c>
      <c r="B987" s="2" t="s">
        <v>92</v>
      </c>
      <c r="C987" s="2" t="s">
        <v>92</v>
      </c>
      <c r="D987" s="3" t="s">
        <v>985</v>
      </c>
      <c r="E987" s="2" t="s">
        <v>842</v>
      </c>
      <c r="F987" s="2" t="s">
        <v>986</v>
      </c>
      <c r="G987" s="2" t="s">
        <v>3487</v>
      </c>
      <c r="H987" s="3" t="s">
        <v>987</v>
      </c>
      <c r="I987" s="5">
        <v>57900000</v>
      </c>
      <c r="J987" s="5">
        <f t="shared" si="15"/>
        <v>117305399.99999999</v>
      </c>
      <c r="K987" s="2" t="s">
        <v>42</v>
      </c>
      <c r="L987" s="2" t="s">
        <v>141</v>
      </c>
      <c r="M987" s="2" t="s">
        <v>3536</v>
      </c>
      <c r="N987" s="2" t="s">
        <v>2459</v>
      </c>
      <c r="O987" s="2" t="s">
        <v>694</v>
      </c>
      <c r="P987" s="2" t="s">
        <v>141</v>
      </c>
    </row>
    <row r="988" spans="1:16" ht="22.5">
      <c r="A988" s="2">
        <v>11471</v>
      </c>
      <c r="B988" s="2" t="s">
        <v>92</v>
      </c>
      <c r="C988" s="2" t="s">
        <v>92</v>
      </c>
      <c r="D988" s="3" t="s">
        <v>974</v>
      </c>
      <c r="E988" s="2" t="s">
        <v>872</v>
      </c>
      <c r="F988" s="2" t="s">
        <v>988</v>
      </c>
      <c r="G988" s="2" t="s">
        <v>3486</v>
      </c>
      <c r="H988" s="3" t="s">
        <v>846</v>
      </c>
      <c r="I988" s="5">
        <v>22000000</v>
      </c>
      <c r="J988" s="5">
        <f t="shared" si="15"/>
        <v>44571999.99999999</v>
      </c>
      <c r="K988" s="2" t="s">
        <v>42</v>
      </c>
      <c r="L988" s="2" t="s">
        <v>141</v>
      </c>
      <c r="M988" s="2" t="s">
        <v>3476</v>
      </c>
      <c r="N988" s="2" t="s">
        <v>2459</v>
      </c>
      <c r="O988" s="2" t="s">
        <v>694</v>
      </c>
      <c r="P988" s="2"/>
    </row>
    <row r="989" spans="1:16" ht="22.5">
      <c r="A989" s="2">
        <v>11472</v>
      </c>
      <c r="B989" s="2" t="s">
        <v>92</v>
      </c>
      <c r="C989" s="2" t="s">
        <v>92</v>
      </c>
      <c r="D989" s="3" t="s">
        <v>989</v>
      </c>
      <c r="E989" s="2" t="s">
        <v>312</v>
      </c>
      <c r="F989" s="2" t="s">
        <v>14</v>
      </c>
      <c r="G989" s="2" t="s">
        <v>3487</v>
      </c>
      <c r="H989" s="3" t="s">
        <v>846</v>
      </c>
      <c r="I989" s="5">
        <v>15000000</v>
      </c>
      <c r="J989" s="5">
        <f t="shared" si="15"/>
        <v>30389999.999999996</v>
      </c>
      <c r="K989" s="2" t="s">
        <v>42</v>
      </c>
      <c r="L989" s="2" t="s">
        <v>141</v>
      </c>
      <c r="M989" s="2" t="s">
        <v>3476</v>
      </c>
      <c r="N989" s="2" t="s">
        <v>2459</v>
      </c>
      <c r="O989" s="2" t="s">
        <v>694</v>
      </c>
      <c r="P989" s="2"/>
    </row>
    <row r="990" spans="1:16" ht="22.5">
      <c r="A990" s="2">
        <v>11473</v>
      </c>
      <c r="B990" s="2" t="s">
        <v>92</v>
      </c>
      <c r="C990" s="2" t="s">
        <v>92</v>
      </c>
      <c r="D990" s="3" t="s">
        <v>990</v>
      </c>
      <c r="E990" s="2" t="s">
        <v>991</v>
      </c>
      <c r="F990" s="2" t="s">
        <v>336</v>
      </c>
      <c r="G990" s="2" t="s">
        <v>3486</v>
      </c>
      <c r="H990" s="3" t="s">
        <v>362</v>
      </c>
      <c r="I990" s="5">
        <v>9000000</v>
      </c>
      <c r="J990" s="5">
        <f t="shared" si="15"/>
        <v>18234000</v>
      </c>
      <c r="K990" s="2" t="s">
        <v>42</v>
      </c>
      <c r="L990" s="2" t="s">
        <v>141</v>
      </c>
      <c r="M990" s="2" t="s">
        <v>3476</v>
      </c>
      <c r="N990" s="2" t="s">
        <v>2458</v>
      </c>
      <c r="O990" s="2" t="s">
        <v>694</v>
      </c>
      <c r="P990" s="2"/>
    </row>
    <row r="991" spans="1:16" ht="22.5">
      <c r="A991" s="2">
        <v>11474</v>
      </c>
      <c r="B991" s="2" t="s">
        <v>92</v>
      </c>
      <c r="C991" s="2" t="s">
        <v>92</v>
      </c>
      <c r="D991" s="3" t="s">
        <v>992</v>
      </c>
      <c r="E991" s="2" t="s">
        <v>991</v>
      </c>
      <c r="F991" s="2" t="s">
        <v>993</v>
      </c>
      <c r="G991" s="2" t="s">
        <v>3486</v>
      </c>
      <c r="H991" s="3" t="s">
        <v>994</v>
      </c>
      <c r="I991" s="5">
        <v>6000000</v>
      </c>
      <c r="J991" s="5">
        <f t="shared" si="15"/>
        <v>12155999.999999998</v>
      </c>
      <c r="K991" s="2" t="s">
        <v>42</v>
      </c>
      <c r="L991" s="2" t="s">
        <v>141</v>
      </c>
      <c r="M991" s="2" t="s">
        <v>3476</v>
      </c>
      <c r="N991" s="2" t="s">
        <v>2459</v>
      </c>
      <c r="O991" s="2" t="s">
        <v>694</v>
      </c>
      <c r="P991" s="2"/>
    </row>
    <row r="992" spans="1:16" ht="33.75">
      <c r="A992" s="2">
        <v>11475</v>
      </c>
      <c r="B992" s="2" t="s">
        <v>92</v>
      </c>
      <c r="C992" s="2" t="s">
        <v>92</v>
      </c>
      <c r="D992" s="3" t="s">
        <v>995</v>
      </c>
      <c r="E992" s="2" t="s">
        <v>170</v>
      </c>
      <c r="F992" s="2" t="s">
        <v>170</v>
      </c>
      <c r="G992" s="2" t="s">
        <v>3511</v>
      </c>
      <c r="H992" s="3" t="s">
        <v>938</v>
      </c>
      <c r="I992" s="5">
        <v>10450000</v>
      </c>
      <c r="J992" s="5">
        <f t="shared" si="15"/>
        <v>21171699.999999996</v>
      </c>
      <c r="K992" s="2" t="s">
        <v>42</v>
      </c>
      <c r="L992" s="2" t="s">
        <v>141</v>
      </c>
      <c r="M992" s="2" t="s">
        <v>3506</v>
      </c>
      <c r="N992" s="2" t="s">
        <v>2460</v>
      </c>
      <c r="O992" s="2" t="s">
        <v>694</v>
      </c>
      <c r="P992" s="2"/>
    </row>
    <row r="993" spans="1:16" ht="22.5">
      <c r="A993" s="2">
        <v>11476</v>
      </c>
      <c r="B993" s="2" t="s">
        <v>92</v>
      </c>
      <c r="C993" s="2" t="s">
        <v>92</v>
      </c>
      <c r="D993" s="3" t="s">
        <v>948</v>
      </c>
      <c r="E993" s="2" t="s">
        <v>950</v>
      </c>
      <c r="F993" s="2" t="s">
        <v>996</v>
      </c>
      <c r="G993" s="2" t="s">
        <v>3486</v>
      </c>
      <c r="H993" s="3" t="s">
        <v>846</v>
      </c>
      <c r="I993" s="5">
        <v>8000000</v>
      </c>
      <c r="J993" s="5">
        <f t="shared" si="15"/>
        <v>16207999.999999998</v>
      </c>
      <c r="K993" s="2" t="s">
        <v>42</v>
      </c>
      <c r="L993" s="2" t="s">
        <v>141</v>
      </c>
      <c r="M993" s="2" t="s">
        <v>3476</v>
      </c>
      <c r="N993" s="2" t="s">
        <v>2459</v>
      </c>
      <c r="O993" s="2" t="s">
        <v>694</v>
      </c>
      <c r="P993" s="2"/>
    </row>
    <row r="994" spans="1:16" ht="22.5">
      <c r="A994" s="2">
        <v>11477</v>
      </c>
      <c r="B994" s="2" t="s">
        <v>92</v>
      </c>
      <c r="C994" s="2" t="s">
        <v>92</v>
      </c>
      <c r="D994" s="3" t="s">
        <v>997</v>
      </c>
      <c r="E994" s="2" t="s">
        <v>931</v>
      </c>
      <c r="F994" s="2" t="s">
        <v>778</v>
      </c>
      <c r="G994" s="2" t="s">
        <v>3487</v>
      </c>
      <c r="H994" s="3" t="s">
        <v>956</v>
      </c>
      <c r="I994" s="5">
        <v>7800000</v>
      </c>
      <c r="J994" s="5">
        <f t="shared" si="15"/>
        <v>15802799.999999998</v>
      </c>
      <c r="K994" s="2" t="s">
        <v>42</v>
      </c>
      <c r="L994" s="2" t="s">
        <v>141</v>
      </c>
      <c r="M994" s="2" t="s">
        <v>3476</v>
      </c>
      <c r="N994" s="2" t="s">
        <v>2459</v>
      </c>
      <c r="O994" s="2" t="s">
        <v>694</v>
      </c>
      <c r="P994" s="2"/>
    </row>
    <row r="995" spans="1:16" ht="33.75">
      <c r="A995" s="2">
        <v>11478</v>
      </c>
      <c r="B995" s="2" t="s">
        <v>92</v>
      </c>
      <c r="C995" s="2" t="s">
        <v>92</v>
      </c>
      <c r="D995" s="3" t="s">
        <v>424</v>
      </c>
      <c r="E995" s="2" t="s">
        <v>778</v>
      </c>
      <c r="F995" s="2" t="s">
        <v>931</v>
      </c>
      <c r="G995" s="2" t="s">
        <v>3487</v>
      </c>
      <c r="H995" s="3" t="s">
        <v>3470</v>
      </c>
      <c r="I995" s="5">
        <v>57000000</v>
      </c>
      <c r="J995" s="5">
        <f t="shared" si="15"/>
        <v>115481999.99999999</v>
      </c>
      <c r="K995" s="2" t="s">
        <v>42</v>
      </c>
      <c r="L995" s="2" t="s">
        <v>141</v>
      </c>
      <c r="M995" s="2" t="s">
        <v>3476</v>
      </c>
      <c r="N995" s="2" t="s">
        <v>2459</v>
      </c>
      <c r="O995" s="2" t="s">
        <v>694</v>
      </c>
      <c r="P995" s="2" t="s">
        <v>141</v>
      </c>
    </row>
    <row r="996" spans="1:16" ht="33.75">
      <c r="A996" s="2">
        <v>11479</v>
      </c>
      <c r="B996" s="2" t="s">
        <v>92</v>
      </c>
      <c r="C996" s="2" t="s">
        <v>170</v>
      </c>
      <c r="D996" s="3" t="s">
        <v>998</v>
      </c>
      <c r="E996" s="2" t="s">
        <v>999</v>
      </c>
      <c r="F996" s="2" t="s">
        <v>1000</v>
      </c>
      <c r="G996" s="2" t="s">
        <v>3582</v>
      </c>
      <c r="H996" s="3" t="s">
        <v>3449</v>
      </c>
      <c r="I996" s="5">
        <v>20100000</v>
      </c>
      <c r="J996" s="5">
        <f>I996*2.772</f>
        <v>55717199.99999999</v>
      </c>
      <c r="K996" s="2" t="s">
        <v>154</v>
      </c>
      <c r="L996" s="2" t="s">
        <v>141</v>
      </c>
      <c r="M996" s="2" t="s">
        <v>3476</v>
      </c>
      <c r="N996" s="2" t="s">
        <v>2458</v>
      </c>
      <c r="O996" s="2" t="s">
        <v>694</v>
      </c>
      <c r="P996" s="2" t="s">
        <v>141</v>
      </c>
    </row>
    <row r="997" spans="1:16" ht="22.5">
      <c r="A997" s="2">
        <v>11480</v>
      </c>
      <c r="B997" s="2" t="s">
        <v>92</v>
      </c>
      <c r="C997" s="2" t="s">
        <v>92</v>
      </c>
      <c r="D997" s="3" t="s">
        <v>1001</v>
      </c>
      <c r="E997" s="2" t="s">
        <v>249</v>
      </c>
      <c r="F997" s="2" t="s">
        <v>14</v>
      </c>
      <c r="G997" s="2" t="s">
        <v>3487</v>
      </c>
      <c r="H997" s="3" t="s">
        <v>1002</v>
      </c>
      <c r="I997" s="5">
        <v>14700000</v>
      </c>
      <c r="J997" s="5">
        <f>I997*2.772</f>
        <v>40748400</v>
      </c>
      <c r="K997" s="2" t="s">
        <v>154</v>
      </c>
      <c r="L997" s="2" t="s">
        <v>141</v>
      </c>
      <c r="M997" s="2" t="s">
        <v>3476</v>
      </c>
      <c r="N997" s="2" t="s">
        <v>2459</v>
      </c>
      <c r="O997" s="2" t="s">
        <v>694</v>
      </c>
      <c r="P997" s="2" t="s">
        <v>141</v>
      </c>
    </row>
    <row r="998" spans="1:16" ht="22.5">
      <c r="A998" s="2">
        <v>11481</v>
      </c>
      <c r="B998" s="2" t="s">
        <v>92</v>
      </c>
      <c r="C998" s="2" t="s">
        <v>92</v>
      </c>
      <c r="D998" s="3" t="s">
        <v>1003</v>
      </c>
      <c r="E998" s="2" t="s">
        <v>1004</v>
      </c>
      <c r="F998" s="2" t="s">
        <v>1005</v>
      </c>
      <c r="G998" s="2" t="s">
        <v>3487</v>
      </c>
      <c r="H998" s="3" t="s">
        <v>1006</v>
      </c>
      <c r="I998" s="5">
        <v>9000000</v>
      </c>
      <c r="J998" s="5">
        <f>I998*2.772</f>
        <v>24948000</v>
      </c>
      <c r="K998" s="2" t="s">
        <v>154</v>
      </c>
      <c r="L998" s="2" t="s">
        <v>141</v>
      </c>
      <c r="M998" s="2" t="s">
        <v>3476</v>
      </c>
      <c r="N998" s="2" t="s">
        <v>2458</v>
      </c>
      <c r="O998" s="2" t="s">
        <v>694</v>
      </c>
      <c r="P998" s="2"/>
    </row>
    <row r="999" spans="1:16" ht="33.75">
      <c r="A999" s="2">
        <v>11482</v>
      </c>
      <c r="B999" s="2" t="s">
        <v>92</v>
      </c>
      <c r="C999" s="2" t="s">
        <v>92</v>
      </c>
      <c r="D999" s="3" t="s">
        <v>1007</v>
      </c>
      <c r="E999" s="2" t="s">
        <v>3255</v>
      </c>
      <c r="F999" s="2" t="s">
        <v>3256</v>
      </c>
      <c r="G999" s="2" t="s">
        <v>3487</v>
      </c>
      <c r="H999" s="3" t="s">
        <v>3443</v>
      </c>
      <c r="I999" s="5">
        <v>15000000</v>
      </c>
      <c r="J999" s="5">
        <f>I999*2.026</f>
        <v>30389999.999999996</v>
      </c>
      <c r="K999" s="2" t="s">
        <v>42</v>
      </c>
      <c r="L999" s="2" t="s">
        <v>141</v>
      </c>
      <c r="M999" s="2" t="s">
        <v>3506</v>
      </c>
      <c r="N999" s="2" t="s">
        <v>2458</v>
      </c>
      <c r="O999" s="2" t="s">
        <v>694</v>
      </c>
      <c r="P999" s="2" t="s">
        <v>141</v>
      </c>
    </row>
    <row r="1000" spans="1:16" ht="33.75">
      <c r="A1000" s="2">
        <v>11483</v>
      </c>
      <c r="B1000" s="2" t="s">
        <v>92</v>
      </c>
      <c r="C1000" s="2" t="s">
        <v>170</v>
      </c>
      <c r="D1000" s="3" t="s">
        <v>1008</v>
      </c>
      <c r="E1000" s="2" t="s">
        <v>1009</v>
      </c>
      <c r="F1000" s="2" t="s">
        <v>1010</v>
      </c>
      <c r="G1000" s="2" t="s">
        <v>3582</v>
      </c>
      <c r="H1000" s="3" t="s">
        <v>1011</v>
      </c>
      <c r="I1000" s="5">
        <v>5600000</v>
      </c>
      <c r="J1000" s="5">
        <f>I1000*2.772</f>
        <v>15523199.999999998</v>
      </c>
      <c r="K1000" s="2" t="s">
        <v>154</v>
      </c>
      <c r="L1000" s="2" t="s">
        <v>141</v>
      </c>
      <c r="M1000" s="2" t="s">
        <v>3476</v>
      </c>
      <c r="N1000" s="2" t="s">
        <v>2458</v>
      </c>
      <c r="O1000" s="2" t="s">
        <v>694</v>
      </c>
      <c r="P1000" s="2"/>
    </row>
    <row r="1001" spans="1:16" ht="22.5">
      <c r="A1001" s="2">
        <v>11484</v>
      </c>
      <c r="B1001" s="2" t="s">
        <v>92</v>
      </c>
      <c r="C1001" s="2" t="s">
        <v>170</v>
      </c>
      <c r="D1001" s="3" t="s">
        <v>1012</v>
      </c>
      <c r="E1001" s="2" t="s">
        <v>1013</v>
      </c>
      <c r="F1001" s="2" t="s">
        <v>1014</v>
      </c>
      <c r="G1001" s="2" t="s">
        <v>3582</v>
      </c>
      <c r="H1001" s="3" t="s">
        <v>1015</v>
      </c>
      <c r="I1001" s="5">
        <v>4300000</v>
      </c>
      <c r="J1001" s="5">
        <f>I1001*2.772</f>
        <v>11919600</v>
      </c>
      <c r="K1001" s="2" t="s">
        <v>154</v>
      </c>
      <c r="L1001" s="2" t="s">
        <v>141</v>
      </c>
      <c r="M1001" s="2" t="s">
        <v>3476</v>
      </c>
      <c r="N1001" s="2" t="s">
        <v>2458</v>
      </c>
      <c r="O1001" s="2" t="s">
        <v>694</v>
      </c>
      <c r="P1001" s="2" t="s">
        <v>141</v>
      </c>
    </row>
    <row r="1002" spans="1:16" ht="33.75">
      <c r="A1002" s="2">
        <v>11485</v>
      </c>
      <c r="B1002" s="2" t="s">
        <v>92</v>
      </c>
      <c r="C1002" s="2" t="s">
        <v>170</v>
      </c>
      <c r="D1002" s="3" t="s">
        <v>1016</v>
      </c>
      <c r="E1002" s="2" t="s">
        <v>170</v>
      </c>
      <c r="F1002" s="2" t="s">
        <v>170</v>
      </c>
      <c r="G1002" s="2" t="s">
        <v>3582</v>
      </c>
      <c r="H1002" s="3" t="s">
        <v>1017</v>
      </c>
      <c r="I1002" s="5">
        <v>12000000</v>
      </c>
      <c r="J1002" s="5">
        <f>I1002*2.772</f>
        <v>33263999.999999996</v>
      </c>
      <c r="K1002" s="2" t="s">
        <v>154</v>
      </c>
      <c r="L1002" s="2" t="s">
        <v>141</v>
      </c>
      <c r="M1002" s="2" t="s">
        <v>3488</v>
      </c>
      <c r="N1002" s="2" t="s">
        <v>2458</v>
      </c>
      <c r="O1002" s="2" t="s">
        <v>694</v>
      </c>
      <c r="P1002" s="2"/>
    </row>
    <row r="1003" spans="1:16" ht="22.5">
      <c r="A1003" s="2">
        <v>11486</v>
      </c>
      <c r="B1003" s="2" t="s">
        <v>92</v>
      </c>
      <c r="C1003" s="2" t="s">
        <v>92</v>
      </c>
      <c r="D1003" s="3" t="s">
        <v>1018</v>
      </c>
      <c r="E1003" s="2" t="s">
        <v>84</v>
      </c>
      <c r="F1003" s="2" t="s">
        <v>508</v>
      </c>
      <c r="G1003" s="2" t="s">
        <v>3487</v>
      </c>
      <c r="H1003" s="3" t="s">
        <v>458</v>
      </c>
      <c r="I1003" s="5">
        <v>20000000</v>
      </c>
      <c r="J1003" s="5">
        <f>I1003*2.772</f>
        <v>55439999.99999999</v>
      </c>
      <c r="K1003" s="2" t="s">
        <v>154</v>
      </c>
      <c r="L1003" s="2" t="s">
        <v>141</v>
      </c>
      <c r="M1003" s="2" t="s">
        <v>3476</v>
      </c>
      <c r="N1003" s="2" t="s">
        <v>2459</v>
      </c>
      <c r="O1003" s="2" t="s">
        <v>694</v>
      </c>
      <c r="P1003" s="2" t="s">
        <v>141</v>
      </c>
    </row>
    <row r="1004" spans="1:16" ht="22.5">
      <c r="A1004" s="2">
        <v>11487</v>
      </c>
      <c r="B1004" s="2" t="s">
        <v>1025</v>
      </c>
      <c r="C1004" s="2" t="s">
        <v>92</v>
      </c>
      <c r="D1004" s="3" t="s">
        <v>1032</v>
      </c>
      <c r="E1004" s="2" t="s">
        <v>1033</v>
      </c>
      <c r="F1004" s="2" t="s">
        <v>1034</v>
      </c>
      <c r="G1004" s="2" t="s">
        <v>3487</v>
      </c>
      <c r="H1004" s="3" t="s">
        <v>971</v>
      </c>
      <c r="I1004" s="5">
        <v>1100000</v>
      </c>
      <c r="J1004" s="5">
        <f>I1004*2.026</f>
        <v>2228600</v>
      </c>
      <c r="K1004" s="2" t="s">
        <v>42</v>
      </c>
      <c r="L1004" s="2" t="s">
        <v>141</v>
      </c>
      <c r="M1004" s="2" t="s">
        <v>3500</v>
      </c>
      <c r="N1004" s="2" t="s">
        <v>2459</v>
      </c>
      <c r="O1004" s="2" t="s">
        <v>1817</v>
      </c>
      <c r="P1004" s="2"/>
    </row>
    <row r="1005" spans="1:16" ht="33.75">
      <c r="A1005" s="2">
        <v>11488</v>
      </c>
      <c r="B1005" s="2" t="s">
        <v>1025</v>
      </c>
      <c r="C1005" s="2" t="s">
        <v>92</v>
      </c>
      <c r="D1005" s="3" t="s">
        <v>1035</v>
      </c>
      <c r="E1005" s="2"/>
      <c r="F1005" s="2"/>
      <c r="G1005" s="2" t="s">
        <v>3487</v>
      </c>
      <c r="H1005" s="3" t="s">
        <v>1036</v>
      </c>
      <c r="I1005" s="5">
        <v>1000000</v>
      </c>
      <c r="J1005" s="5">
        <f>I1005*2.026</f>
        <v>2025999.9999999998</v>
      </c>
      <c r="K1005" s="2" t="s">
        <v>42</v>
      </c>
      <c r="L1005" s="2" t="s">
        <v>141</v>
      </c>
      <c r="M1005" s="2" t="s">
        <v>3500</v>
      </c>
      <c r="N1005" s="2" t="s">
        <v>2459</v>
      </c>
      <c r="O1005" s="2" t="s">
        <v>1817</v>
      </c>
      <c r="P1005" s="2"/>
    </row>
    <row r="1006" spans="1:16" ht="22.5">
      <c r="A1006" s="2">
        <v>11489</v>
      </c>
      <c r="B1006" s="2" t="s">
        <v>1025</v>
      </c>
      <c r="C1006" s="2" t="s">
        <v>138</v>
      </c>
      <c r="D1006" s="3" t="s">
        <v>1037</v>
      </c>
      <c r="E1006" s="2" t="s">
        <v>1038</v>
      </c>
      <c r="F1006" s="2" t="s">
        <v>986</v>
      </c>
      <c r="G1006" s="2" t="s">
        <v>3537</v>
      </c>
      <c r="H1006" s="3" t="s">
        <v>1039</v>
      </c>
      <c r="I1006" s="5">
        <v>1000000</v>
      </c>
      <c r="J1006" s="5">
        <f>I1006*2.026</f>
        <v>2025999.9999999998</v>
      </c>
      <c r="K1006" s="2" t="s">
        <v>42</v>
      </c>
      <c r="L1006" s="2" t="s">
        <v>141</v>
      </c>
      <c r="M1006" s="2" t="s">
        <v>3500</v>
      </c>
      <c r="N1006" s="2" t="s">
        <v>2459</v>
      </c>
      <c r="O1006" s="2" t="s">
        <v>1817</v>
      </c>
      <c r="P1006" s="2"/>
    </row>
    <row r="1007" spans="1:16" ht="33.75">
      <c r="A1007" s="2">
        <v>11490</v>
      </c>
      <c r="B1007" s="2" t="s">
        <v>1025</v>
      </c>
      <c r="C1007" s="2" t="s">
        <v>92</v>
      </c>
      <c r="D1007" s="3" t="s">
        <v>1040</v>
      </c>
      <c r="E1007" s="2" t="s">
        <v>986</v>
      </c>
      <c r="F1007" s="2" t="s">
        <v>1041</v>
      </c>
      <c r="G1007" s="2" t="s">
        <v>3487</v>
      </c>
      <c r="H1007" s="3" t="s">
        <v>3447</v>
      </c>
      <c r="I1007" s="5">
        <v>44100000</v>
      </c>
      <c r="J1007" s="5">
        <f>I1007*2.772</f>
        <v>122245199.99999999</v>
      </c>
      <c r="K1007" s="2" t="s">
        <v>154</v>
      </c>
      <c r="L1007" s="2" t="s">
        <v>141</v>
      </c>
      <c r="M1007" s="2" t="s">
        <v>3500</v>
      </c>
      <c r="N1007" s="2" t="s">
        <v>2459</v>
      </c>
      <c r="O1007" s="2" t="s">
        <v>1817</v>
      </c>
      <c r="P1007" s="2" t="s">
        <v>141</v>
      </c>
    </row>
    <row r="1008" spans="1:16" ht="22.5">
      <c r="A1008" s="2">
        <v>11491</v>
      </c>
      <c r="B1008" s="2" t="s">
        <v>1817</v>
      </c>
      <c r="C1008" s="2" t="s">
        <v>1817</v>
      </c>
      <c r="D1008" s="3" t="s">
        <v>1865</v>
      </c>
      <c r="E1008" s="2" t="s">
        <v>1866</v>
      </c>
      <c r="F1008" s="2" t="s">
        <v>1867</v>
      </c>
      <c r="G1008" s="2" t="s">
        <v>3475</v>
      </c>
      <c r="H1008" s="3" t="s">
        <v>1868</v>
      </c>
      <c r="I1008" s="5">
        <v>2410000</v>
      </c>
      <c r="J1008" s="5">
        <f aca="true" t="shared" si="16" ref="J1008:J1013">I1008*1.125</f>
        <v>2711250</v>
      </c>
      <c r="K1008" s="2" t="s">
        <v>12</v>
      </c>
      <c r="L1008" s="2" t="s">
        <v>141</v>
      </c>
      <c r="M1008" s="2" t="s">
        <v>3506</v>
      </c>
      <c r="N1008" s="2" t="s">
        <v>2458</v>
      </c>
      <c r="O1008" s="2" t="s">
        <v>1817</v>
      </c>
      <c r="P1008" s="2"/>
    </row>
    <row r="1009" spans="1:16" ht="33.75">
      <c r="A1009" s="2">
        <v>11492</v>
      </c>
      <c r="B1009" s="2" t="s">
        <v>1817</v>
      </c>
      <c r="C1009" s="2" t="s">
        <v>1817</v>
      </c>
      <c r="D1009" s="3" t="s">
        <v>1869</v>
      </c>
      <c r="E1009" s="2" t="s">
        <v>1870</v>
      </c>
      <c r="F1009" s="2"/>
      <c r="G1009" s="2" t="s">
        <v>3477</v>
      </c>
      <c r="H1009" s="3" t="s">
        <v>1871</v>
      </c>
      <c r="I1009" s="5">
        <v>2000000</v>
      </c>
      <c r="J1009" s="5">
        <f t="shared" si="16"/>
        <v>2250000</v>
      </c>
      <c r="K1009" s="2" t="s">
        <v>12</v>
      </c>
      <c r="L1009" s="2" t="s">
        <v>141</v>
      </c>
      <c r="M1009" s="2" t="s">
        <v>3479</v>
      </c>
      <c r="N1009" s="2" t="s">
        <v>2459</v>
      </c>
      <c r="O1009" s="2" t="s">
        <v>1817</v>
      </c>
      <c r="P1009" s="2"/>
    </row>
    <row r="1010" spans="1:16" ht="33.75">
      <c r="A1010" s="2">
        <v>11493</v>
      </c>
      <c r="B1010" s="2" t="s">
        <v>1817</v>
      </c>
      <c r="C1010" s="2" t="s">
        <v>1817</v>
      </c>
      <c r="D1010" s="3" t="s">
        <v>1872</v>
      </c>
      <c r="E1010" s="2" t="s">
        <v>1873</v>
      </c>
      <c r="F1010" s="2"/>
      <c r="G1010" s="2" t="s">
        <v>3475</v>
      </c>
      <c r="H1010" s="3" t="s">
        <v>1874</v>
      </c>
      <c r="I1010" s="5">
        <v>1600000</v>
      </c>
      <c r="J1010" s="5">
        <f t="shared" si="16"/>
        <v>1800000</v>
      </c>
      <c r="K1010" s="2" t="s">
        <v>12</v>
      </c>
      <c r="L1010" s="2" t="s">
        <v>141</v>
      </c>
      <c r="M1010" s="2" t="s">
        <v>3506</v>
      </c>
      <c r="N1010" s="2" t="s">
        <v>2459</v>
      </c>
      <c r="O1010" s="2" t="s">
        <v>1817</v>
      </c>
      <c r="P1010" s="2"/>
    </row>
    <row r="1011" spans="1:16" ht="22.5">
      <c r="A1011" s="2">
        <v>11494</v>
      </c>
      <c r="B1011" s="2" t="s">
        <v>1817</v>
      </c>
      <c r="C1011" s="2" t="s">
        <v>1817</v>
      </c>
      <c r="D1011" s="3" t="s">
        <v>1875</v>
      </c>
      <c r="E1011" s="2" t="s">
        <v>1876</v>
      </c>
      <c r="F1011" s="2" t="s">
        <v>1877</v>
      </c>
      <c r="G1011" s="2" t="s">
        <v>3525</v>
      </c>
      <c r="H1011" s="3" t="s">
        <v>1878</v>
      </c>
      <c r="I1011" s="5">
        <v>7470000</v>
      </c>
      <c r="J1011" s="5">
        <f t="shared" si="16"/>
        <v>8403750</v>
      </c>
      <c r="K1011" s="2" t="s">
        <v>12</v>
      </c>
      <c r="L1011" s="2" t="s">
        <v>141</v>
      </c>
      <c r="M1011" s="2" t="s">
        <v>3476</v>
      </c>
      <c r="N1011" s="2" t="s">
        <v>2458</v>
      </c>
      <c r="O1011" s="2" t="s">
        <v>1817</v>
      </c>
      <c r="P1011" s="2"/>
    </row>
    <row r="1012" spans="1:16" ht="33.75">
      <c r="A1012" s="2">
        <v>11495</v>
      </c>
      <c r="B1012" s="2" t="s">
        <v>1817</v>
      </c>
      <c r="C1012" s="2" t="s">
        <v>1817</v>
      </c>
      <c r="D1012" s="3" t="s">
        <v>1879</v>
      </c>
      <c r="E1012" s="2" t="s">
        <v>1880</v>
      </c>
      <c r="F1012" s="2"/>
      <c r="G1012" s="2" t="s">
        <v>1613</v>
      </c>
      <c r="H1012" s="3" t="s">
        <v>1881</v>
      </c>
      <c r="I1012" s="5">
        <v>4780000</v>
      </c>
      <c r="J1012" s="5">
        <f t="shared" si="16"/>
        <v>5377500</v>
      </c>
      <c r="K1012" s="2" t="s">
        <v>12</v>
      </c>
      <c r="L1012" s="2" t="s">
        <v>141</v>
      </c>
      <c r="M1012" s="2" t="s">
        <v>3479</v>
      </c>
      <c r="N1012" s="2" t="s">
        <v>2458</v>
      </c>
      <c r="O1012" s="2" t="s">
        <v>1817</v>
      </c>
      <c r="P1012" s="2"/>
    </row>
    <row r="1013" spans="1:16" ht="22.5">
      <c r="A1013" s="2">
        <v>11496</v>
      </c>
      <c r="B1013" s="2" t="s">
        <v>1817</v>
      </c>
      <c r="C1013" s="2" t="s">
        <v>1817</v>
      </c>
      <c r="D1013" s="3" t="s">
        <v>1882</v>
      </c>
      <c r="E1013" s="2" t="s">
        <v>1883</v>
      </c>
      <c r="F1013" s="2" t="s">
        <v>1828</v>
      </c>
      <c r="G1013" s="2" t="s">
        <v>3486</v>
      </c>
      <c r="H1013" s="3" t="s">
        <v>1884</v>
      </c>
      <c r="I1013" s="5">
        <v>1750000</v>
      </c>
      <c r="J1013" s="5">
        <f t="shared" si="16"/>
        <v>1968750</v>
      </c>
      <c r="K1013" s="2" t="s">
        <v>12</v>
      </c>
      <c r="L1013" s="2" t="s">
        <v>141</v>
      </c>
      <c r="M1013" s="2" t="s">
        <v>3504</v>
      </c>
      <c r="N1013" s="2" t="s">
        <v>2458</v>
      </c>
      <c r="O1013" s="2" t="s">
        <v>1817</v>
      </c>
      <c r="P1013" s="2"/>
    </row>
    <row r="1014" spans="1:16" ht="78.75">
      <c r="A1014" s="2">
        <v>11497</v>
      </c>
      <c r="B1014" s="2" t="s">
        <v>1817</v>
      </c>
      <c r="C1014" s="2" t="s">
        <v>138</v>
      </c>
      <c r="D1014" s="3" t="s">
        <v>743</v>
      </c>
      <c r="E1014" s="2" t="s">
        <v>1916</v>
      </c>
      <c r="F1014" s="2" t="s">
        <v>1917</v>
      </c>
      <c r="G1014" s="2" t="s">
        <v>1613</v>
      </c>
      <c r="H1014" s="3" t="s">
        <v>3448</v>
      </c>
      <c r="I1014" s="5">
        <v>10000000</v>
      </c>
      <c r="J1014" s="5">
        <f>I1014*1.48</f>
        <v>14800000</v>
      </c>
      <c r="K1014" s="2" t="s">
        <v>30</v>
      </c>
      <c r="L1014" s="2" t="s">
        <v>141</v>
      </c>
      <c r="M1014" s="2" t="s">
        <v>3564</v>
      </c>
      <c r="N1014" s="2" t="s">
        <v>2459</v>
      </c>
      <c r="O1014" s="2" t="s">
        <v>1817</v>
      </c>
      <c r="P1014" s="2" t="s">
        <v>141</v>
      </c>
    </row>
    <row r="1015" spans="1:16" ht="33.75">
      <c r="A1015" s="2">
        <v>11498</v>
      </c>
      <c r="B1015" s="2" t="s">
        <v>1817</v>
      </c>
      <c r="C1015" s="2" t="s">
        <v>1946</v>
      </c>
      <c r="D1015" s="3" t="s">
        <v>1947</v>
      </c>
      <c r="E1015" s="2" t="s">
        <v>1948</v>
      </c>
      <c r="F1015" s="2"/>
      <c r="G1015" s="2" t="s">
        <v>3477</v>
      </c>
      <c r="H1015" s="3" t="s">
        <v>1949</v>
      </c>
      <c r="I1015" s="5">
        <v>1250000</v>
      </c>
      <c r="J1015" s="5">
        <f aca="true" t="shared" si="17" ref="J1015:J1033">I1015*2.026</f>
        <v>2532499.9999999995</v>
      </c>
      <c r="K1015" s="2" t="s">
        <v>3576</v>
      </c>
      <c r="L1015" s="2" t="s">
        <v>141</v>
      </c>
      <c r="M1015" s="2" t="s">
        <v>3479</v>
      </c>
      <c r="N1015" s="2" t="s">
        <v>2459</v>
      </c>
      <c r="O1015" s="2" t="s">
        <v>1817</v>
      </c>
      <c r="P1015" s="2"/>
    </row>
    <row r="1016" spans="1:16" ht="22.5">
      <c r="A1016" s="2">
        <v>11499</v>
      </c>
      <c r="B1016" s="2" t="s">
        <v>1817</v>
      </c>
      <c r="C1016" s="2" t="s">
        <v>1817</v>
      </c>
      <c r="D1016" s="3" t="s">
        <v>1883</v>
      </c>
      <c r="E1016" s="2" t="s">
        <v>1950</v>
      </c>
      <c r="F1016" s="2" t="s">
        <v>1951</v>
      </c>
      <c r="G1016" s="2" t="s">
        <v>3475</v>
      </c>
      <c r="H1016" s="3" t="s">
        <v>1884</v>
      </c>
      <c r="I1016" s="5">
        <v>4760000</v>
      </c>
      <c r="J1016" s="5">
        <f t="shared" si="17"/>
        <v>9643759.999999998</v>
      </c>
      <c r="K1016" s="2" t="s">
        <v>3576</v>
      </c>
      <c r="L1016" s="2" t="s">
        <v>141</v>
      </c>
      <c r="M1016" s="2" t="s">
        <v>3476</v>
      </c>
      <c r="N1016" s="2" t="s">
        <v>2458</v>
      </c>
      <c r="O1016" s="2" t="s">
        <v>1817</v>
      </c>
      <c r="P1016" s="2"/>
    </row>
    <row r="1017" spans="1:16" ht="22.5">
      <c r="A1017" s="2">
        <v>11500</v>
      </c>
      <c r="B1017" s="2" t="s">
        <v>1817</v>
      </c>
      <c r="C1017" s="2" t="s">
        <v>1817</v>
      </c>
      <c r="D1017" s="3" t="s">
        <v>1883</v>
      </c>
      <c r="E1017" s="2" t="s">
        <v>1952</v>
      </c>
      <c r="F1017" s="2" t="s">
        <v>1953</v>
      </c>
      <c r="G1017" s="2" t="s">
        <v>3475</v>
      </c>
      <c r="H1017" s="3" t="s">
        <v>1954</v>
      </c>
      <c r="I1017" s="5">
        <v>5570000</v>
      </c>
      <c r="J1017" s="5">
        <f t="shared" si="17"/>
        <v>11284819.999999998</v>
      </c>
      <c r="K1017" s="2" t="s">
        <v>3222</v>
      </c>
      <c r="L1017" s="2" t="s">
        <v>141</v>
      </c>
      <c r="M1017" s="2" t="s">
        <v>3476</v>
      </c>
      <c r="N1017" s="2" t="s">
        <v>2458</v>
      </c>
      <c r="O1017" s="2" t="s">
        <v>1817</v>
      </c>
      <c r="P1017" s="2" t="s">
        <v>141</v>
      </c>
    </row>
    <row r="1018" spans="1:16" ht="22.5">
      <c r="A1018" s="2">
        <v>11501</v>
      </c>
      <c r="B1018" s="2" t="s">
        <v>1817</v>
      </c>
      <c r="C1018" s="2" t="s">
        <v>1817</v>
      </c>
      <c r="D1018" s="3" t="s">
        <v>1955</v>
      </c>
      <c r="E1018" s="2" t="s">
        <v>1883</v>
      </c>
      <c r="F1018" s="2" t="s">
        <v>1956</v>
      </c>
      <c r="G1018" s="2" t="s">
        <v>3585</v>
      </c>
      <c r="H1018" s="3" t="s">
        <v>1957</v>
      </c>
      <c r="I1018" s="5">
        <v>7230000</v>
      </c>
      <c r="J1018" s="5">
        <f t="shared" si="17"/>
        <v>14647979.999999998</v>
      </c>
      <c r="K1018" s="2" t="s">
        <v>3222</v>
      </c>
      <c r="L1018" s="2" t="s">
        <v>141</v>
      </c>
      <c r="M1018" s="2" t="s">
        <v>3575</v>
      </c>
      <c r="N1018" s="2" t="s">
        <v>2458</v>
      </c>
      <c r="O1018" s="2" t="s">
        <v>1817</v>
      </c>
      <c r="P1018" s="2"/>
    </row>
    <row r="1019" spans="1:16" ht="22.5">
      <c r="A1019" s="2">
        <v>11502</v>
      </c>
      <c r="B1019" s="2" t="s">
        <v>1817</v>
      </c>
      <c r="C1019" s="2" t="s">
        <v>1817</v>
      </c>
      <c r="D1019" s="3" t="s">
        <v>1955</v>
      </c>
      <c r="E1019" s="2" t="s">
        <v>1883</v>
      </c>
      <c r="F1019" s="2" t="s">
        <v>1956</v>
      </c>
      <c r="G1019" s="2" t="s">
        <v>3574</v>
      </c>
      <c r="H1019" s="3" t="s">
        <v>1958</v>
      </c>
      <c r="I1019" s="5">
        <v>570000</v>
      </c>
      <c r="J1019" s="5">
        <f t="shared" si="17"/>
        <v>1154820</v>
      </c>
      <c r="K1019" s="2" t="s">
        <v>3222</v>
      </c>
      <c r="L1019" s="2" t="s">
        <v>141</v>
      </c>
      <c r="M1019" s="2" t="s">
        <v>3575</v>
      </c>
      <c r="N1019" s="2" t="s">
        <v>2459</v>
      </c>
      <c r="O1019" s="2" t="s">
        <v>1817</v>
      </c>
      <c r="P1019" s="2"/>
    </row>
    <row r="1020" spans="1:16" ht="22.5">
      <c r="A1020" s="2">
        <v>11503</v>
      </c>
      <c r="B1020" s="2" t="s">
        <v>1817</v>
      </c>
      <c r="C1020" s="2" t="s">
        <v>1817</v>
      </c>
      <c r="D1020" s="3" t="s">
        <v>1959</v>
      </c>
      <c r="E1020" s="2" t="s">
        <v>1883</v>
      </c>
      <c r="F1020" s="2" t="s">
        <v>1956</v>
      </c>
      <c r="G1020" s="2" t="s">
        <v>3591</v>
      </c>
      <c r="H1020" s="3" t="s">
        <v>1960</v>
      </c>
      <c r="I1020" s="5">
        <v>13870000</v>
      </c>
      <c r="J1020" s="5">
        <f t="shared" si="17"/>
        <v>28100619.999999996</v>
      </c>
      <c r="K1020" s="2" t="s">
        <v>3222</v>
      </c>
      <c r="L1020" s="2" t="s">
        <v>141</v>
      </c>
      <c r="M1020" s="2" t="s">
        <v>3575</v>
      </c>
      <c r="N1020" s="2" t="s">
        <v>2459</v>
      </c>
      <c r="O1020" s="2" t="s">
        <v>1817</v>
      </c>
      <c r="P1020" s="2"/>
    </row>
    <row r="1021" spans="1:16" ht="22.5">
      <c r="A1021" s="2">
        <v>11504</v>
      </c>
      <c r="B1021" s="2" t="s">
        <v>1817</v>
      </c>
      <c r="C1021" s="2" t="s">
        <v>1817</v>
      </c>
      <c r="D1021" s="3" t="s">
        <v>1952</v>
      </c>
      <c r="E1021" s="2" t="s">
        <v>1956</v>
      </c>
      <c r="F1021" s="2" t="s">
        <v>1961</v>
      </c>
      <c r="G1021" s="2" t="s">
        <v>3475</v>
      </c>
      <c r="H1021" s="3" t="s">
        <v>1962</v>
      </c>
      <c r="I1021" s="5">
        <v>2520000</v>
      </c>
      <c r="J1021" s="5">
        <f t="shared" si="17"/>
        <v>5105519.999999999</v>
      </c>
      <c r="K1021" s="2" t="s">
        <v>3222</v>
      </c>
      <c r="L1021" s="2" t="s">
        <v>141</v>
      </c>
      <c r="M1021" s="2" t="s">
        <v>3575</v>
      </c>
      <c r="N1021" s="2" t="s">
        <v>2458</v>
      </c>
      <c r="O1021" s="2" t="s">
        <v>1817</v>
      </c>
      <c r="P1021" s="2"/>
    </row>
    <row r="1022" spans="1:16" ht="22.5">
      <c r="A1022" s="2">
        <v>11505</v>
      </c>
      <c r="B1022" s="2" t="s">
        <v>1817</v>
      </c>
      <c r="C1022" s="2" t="s">
        <v>1817</v>
      </c>
      <c r="D1022" s="3" t="s">
        <v>1963</v>
      </c>
      <c r="E1022" s="2" t="s">
        <v>1964</v>
      </c>
      <c r="F1022" s="2" t="s">
        <v>1965</v>
      </c>
      <c r="G1022" s="2" t="s">
        <v>3480</v>
      </c>
      <c r="H1022" s="3" t="s">
        <v>1966</v>
      </c>
      <c r="I1022" s="5">
        <v>4130000</v>
      </c>
      <c r="J1022" s="5">
        <f t="shared" si="17"/>
        <v>8367379.999999999</v>
      </c>
      <c r="K1022" s="2" t="s">
        <v>3222</v>
      </c>
      <c r="L1022" s="2" t="s">
        <v>141</v>
      </c>
      <c r="M1022" s="2" t="s">
        <v>3575</v>
      </c>
      <c r="N1022" s="2" t="s">
        <v>2458</v>
      </c>
      <c r="O1022" s="2" t="s">
        <v>1817</v>
      </c>
      <c r="P1022" s="2"/>
    </row>
    <row r="1023" spans="1:16" ht="22.5">
      <c r="A1023" s="2">
        <v>11506</v>
      </c>
      <c r="B1023" s="2" t="s">
        <v>1817</v>
      </c>
      <c r="C1023" s="2" t="s">
        <v>1817</v>
      </c>
      <c r="D1023" s="3" t="s">
        <v>1967</v>
      </c>
      <c r="E1023" s="2" t="s">
        <v>1968</v>
      </c>
      <c r="F1023" s="2" t="s">
        <v>1969</v>
      </c>
      <c r="G1023" s="2" t="s">
        <v>3486</v>
      </c>
      <c r="H1023" s="3" t="s">
        <v>1970</v>
      </c>
      <c r="I1023" s="5">
        <v>3420000</v>
      </c>
      <c r="J1023" s="5">
        <f t="shared" si="17"/>
        <v>6928919.999999999</v>
      </c>
      <c r="K1023" s="2" t="s">
        <v>3222</v>
      </c>
      <c r="L1023" s="2" t="s">
        <v>141</v>
      </c>
      <c r="M1023" s="2" t="s">
        <v>3476</v>
      </c>
      <c r="N1023" s="2" t="s">
        <v>2458</v>
      </c>
      <c r="O1023" s="2" t="s">
        <v>1817</v>
      </c>
      <c r="P1023" s="2"/>
    </row>
    <row r="1024" spans="1:16" ht="22.5">
      <c r="A1024" s="2">
        <v>11507</v>
      </c>
      <c r="B1024" s="2" t="s">
        <v>1817</v>
      </c>
      <c r="C1024" s="2" t="s">
        <v>1817</v>
      </c>
      <c r="D1024" s="3" t="s">
        <v>1971</v>
      </c>
      <c r="E1024" s="2" t="s">
        <v>1969</v>
      </c>
      <c r="F1024" s="2" t="s">
        <v>1972</v>
      </c>
      <c r="G1024" s="2" t="s">
        <v>3475</v>
      </c>
      <c r="H1024" s="3" t="s">
        <v>1973</v>
      </c>
      <c r="I1024" s="5">
        <v>4720000</v>
      </c>
      <c r="J1024" s="5">
        <f t="shared" si="17"/>
        <v>9562719.999999998</v>
      </c>
      <c r="K1024" s="2" t="s">
        <v>3222</v>
      </c>
      <c r="L1024" s="2" t="s">
        <v>141</v>
      </c>
      <c r="M1024" s="2" t="s">
        <v>3476</v>
      </c>
      <c r="N1024" s="2" t="s">
        <v>2458</v>
      </c>
      <c r="O1024" s="2" t="s">
        <v>1817</v>
      </c>
      <c r="P1024" s="2"/>
    </row>
    <row r="1025" spans="1:16" ht="22.5">
      <c r="A1025" s="2">
        <v>11508</v>
      </c>
      <c r="B1025" s="2" t="s">
        <v>1817</v>
      </c>
      <c r="C1025" s="2" t="s">
        <v>1817</v>
      </c>
      <c r="D1025" s="3" t="s">
        <v>1974</v>
      </c>
      <c r="E1025" s="2" t="s">
        <v>1975</v>
      </c>
      <c r="F1025" s="2" t="s">
        <v>1976</v>
      </c>
      <c r="G1025" s="2" t="s">
        <v>3475</v>
      </c>
      <c r="H1025" s="3" t="s">
        <v>1977</v>
      </c>
      <c r="I1025" s="5">
        <v>1650000</v>
      </c>
      <c r="J1025" s="5">
        <f t="shared" si="17"/>
        <v>3342899.9999999995</v>
      </c>
      <c r="K1025" s="2" t="s">
        <v>3222</v>
      </c>
      <c r="L1025" s="2" t="s">
        <v>141</v>
      </c>
      <c r="M1025" s="2" t="s">
        <v>3476</v>
      </c>
      <c r="N1025" s="2" t="s">
        <v>2458</v>
      </c>
      <c r="O1025" s="2" t="s">
        <v>1817</v>
      </c>
      <c r="P1025" s="2"/>
    </row>
    <row r="1026" spans="1:16" ht="22.5">
      <c r="A1026" s="2">
        <v>11509</v>
      </c>
      <c r="B1026" s="2" t="s">
        <v>1817</v>
      </c>
      <c r="C1026" s="2" t="s">
        <v>1817</v>
      </c>
      <c r="D1026" s="3" t="s">
        <v>1978</v>
      </c>
      <c r="E1026" s="2" t="s">
        <v>1979</v>
      </c>
      <c r="F1026" s="2" t="s">
        <v>1980</v>
      </c>
      <c r="G1026" s="2" t="s">
        <v>3475</v>
      </c>
      <c r="H1026" s="3" t="s">
        <v>1977</v>
      </c>
      <c r="I1026" s="5">
        <v>5530000</v>
      </c>
      <c r="J1026" s="5">
        <f t="shared" si="17"/>
        <v>11203779.999999998</v>
      </c>
      <c r="K1026" s="2" t="s">
        <v>3222</v>
      </c>
      <c r="L1026" s="2" t="s">
        <v>141</v>
      </c>
      <c r="M1026" s="2" t="s">
        <v>3476</v>
      </c>
      <c r="N1026" s="2" t="s">
        <v>2458</v>
      </c>
      <c r="O1026" s="2" t="s">
        <v>1817</v>
      </c>
      <c r="P1026" s="2"/>
    </row>
    <row r="1027" spans="1:16" ht="33.75">
      <c r="A1027" s="2">
        <v>11510</v>
      </c>
      <c r="B1027" s="2" t="s">
        <v>1817</v>
      </c>
      <c r="C1027" s="2" t="s">
        <v>1817</v>
      </c>
      <c r="D1027" s="3" t="s">
        <v>1981</v>
      </c>
      <c r="E1027" s="2" t="s">
        <v>1982</v>
      </c>
      <c r="F1027" s="2"/>
      <c r="G1027" s="2" t="s">
        <v>3477</v>
      </c>
      <c r="H1027" s="3" t="s">
        <v>1983</v>
      </c>
      <c r="I1027" s="5">
        <v>290000</v>
      </c>
      <c r="J1027" s="5">
        <f t="shared" si="17"/>
        <v>587540</v>
      </c>
      <c r="K1027" s="2" t="s">
        <v>3222</v>
      </c>
      <c r="L1027" s="2" t="s">
        <v>141</v>
      </c>
      <c r="M1027" s="2" t="s">
        <v>3479</v>
      </c>
      <c r="N1027" s="2" t="s">
        <v>2459</v>
      </c>
      <c r="O1027" s="2" t="s">
        <v>1817</v>
      </c>
      <c r="P1027" s="2"/>
    </row>
    <row r="1028" spans="1:16" ht="22.5">
      <c r="A1028" s="2">
        <v>11511</v>
      </c>
      <c r="B1028" s="2" t="s">
        <v>1817</v>
      </c>
      <c r="C1028" s="2" t="s">
        <v>1817</v>
      </c>
      <c r="D1028" s="3" t="s">
        <v>1984</v>
      </c>
      <c r="E1028" s="2" t="s">
        <v>1985</v>
      </c>
      <c r="F1028" s="2" t="s">
        <v>1986</v>
      </c>
      <c r="G1028" s="2" t="s">
        <v>3486</v>
      </c>
      <c r="H1028" s="3" t="s">
        <v>1987</v>
      </c>
      <c r="I1028" s="5">
        <v>4620000</v>
      </c>
      <c r="J1028" s="5">
        <f t="shared" si="17"/>
        <v>9360120</v>
      </c>
      <c r="K1028" s="2" t="s">
        <v>3222</v>
      </c>
      <c r="L1028" s="2" t="s">
        <v>141</v>
      </c>
      <c r="M1028" s="2" t="s">
        <v>3476</v>
      </c>
      <c r="N1028" s="2" t="s">
        <v>2458</v>
      </c>
      <c r="O1028" s="2" t="s">
        <v>1817</v>
      </c>
      <c r="P1028" s="2"/>
    </row>
    <row r="1029" spans="1:16" ht="22.5">
      <c r="A1029" s="2">
        <v>11512</v>
      </c>
      <c r="B1029" s="2" t="s">
        <v>1817</v>
      </c>
      <c r="C1029" s="2" t="s">
        <v>1817</v>
      </c>
      <c r="D1029" s="3" t="s">
        <v>1988</v>
      </c>
      <c r="E1029" s="2" t="s">
        <v>1989</v>
      </c>
      <c r="F1029" s="2" t="s">
        <v>1990</v>
      </c>
      <c r="G1029" s="2" t="s">
        <v>3586</v>
      </c>
      <c r="H1029" s="3" t="s">
        <v>1991</v>
      </c>
      <c r="I1029" s="5">
        <v>7920000</v>
      </c>
      <c r="J1029" s="5">
        <f t="shared" si="17"/>
        <v>16045919.999999998</v>
      </c>
      <c r="K1029" s="2" t="s">
        <v>3222</v>
      </c>
      <c r="L1029" s="2" t="s">
        <v>141</v>
      </c>
      <c r="M1029" s="2" t="s">
        <v>3587</v>
      </c>
      <c r="N1029" s="2" t="s">
        <v>2459</v>
      </c>
      <c r="O1029" s="2" t="s">
        <v>1817</v>
      </c>
      <c r="P1029" s="2" t="s">
        <v>141</v>
      </c>
    </row>
    <row r="1030" spans="1:16" ht="22.5">
      <c r="A1030" s="2">
        <v>11513</v>
      </c>
      <c r="B1030" s="2" t="s">
        <v>1817</v>
      </c>
      <c r="C1030" s="2" t="s">
        <v>1817</v>
      </c>
      <c r="D1030" s="3" t="s">
        <v>1992</v>
      </c>
      <c r="E1030" s="2" t="s">
        <v>1993</v>
      </c>
      <c r="F1030" s="2" t="s">
        <v>1994</v>
      </c>
      <c r="G1030" s="2" t="s">
        <v>3486</v>
      </c>
      <c r="H1030" s="3" t="s">
        <v>1995</v>
      </c>
      <c r="I1030" s="5">
        <v>6420000</v>
      </c>
      <c r="J1030" s="5">
        <f t="shared" si="17"/>
        <v>13006919.999999998</v>
      </c>
      <c r="K1030" s="2" t="s">
        <v>3222</v>
      </c>
      <c r="L1030" s="2" t="s">
        <v>141</v>
      </c>
      <c r="M1030" s="2" t="s">
        <v>3476</v>
      </c>
      <c r="N1030" s="2" t="s">
        <v>2458</v>
      </c>
      <c r="O1030" s="2" t="s">
        <v>1817</v>
      </c>
      <c r="P1030" s="2" t="s">
        <v>141</v>
      </c>
    </row>
    <row r="1031" spans="1:16" ht="33.75">
      <c r="A1031" s="2">
        <v>11514</v>
      </c>
      <c r="B1031" s="2" t="s">
        <v>1817</v>
      </c>
      <c r="C1031" s="2" t="s">
        <v>1817</v>
      </c>
      <c r="D1031" s="3" t="s">
        <v>1996</v>
      </c>
      <c r="E1031" s="2" t="s">
        <v>1997</v>
      </c>
      <c r="F1031" s="2"/>
      <c r="G1031" s="2" t="s">
        <v>3475</v>
      </c>
      <c r="H1031" s="3" t="s">
        <v>1998</v>
      </c>
      <c r="I1031" s="5">
        <v>490000</v>
      </c>
      <c r="J1031" s="5">
        <f t="shared" si="17"/>
        <v>992739.9999999999</v>
      </c>
      <c r="K1031" s="2" t="s">
        <v>3222</v>
      </c>
      <c r="L1031" s="2" t="s">
        <v>141</v>
      </c>
      <c r="M1031" s="2" t="s">
        <v>3500</v>
      </c>
      <c r="N1031" s="2" t="s">
        <v>2459</v>
      </c>
      <c r="O1031" s="2" t="s">
        <v>1817</v>
      </c>
      <c r="P1031" s="2"/>
    </row>
    <row r="1032" spans="1:16" ht="33.75">
      <c r="A1032" s="2">
        <v>11515</v>
      </c>
      <c r="B1032" s="2" t="s">
        <v>1817</v>
      </c>
      <c r="C1032" s="2" t="s">
        <v>1817</v>
      </c>
      <c r="D1032" s="3" t="s">
        <v>1869</v>
      </c>
      <c r="E1032" s="2" t="s">
        <v>1999</v>
      </c>
      <c r="F1032" s="2" t="s">
        <v>2000</v>
      </c>
      <c r="G1032" s="2" t="s">
        <v>3477</v>
      </c>
      <c r="H1032" s="3" t="s">
        <v>2001</v>
      </c>
      <c r="I1032" s="5">
        <v>3000000</v>
      </c>
      <c r="J1032" s="5">
        <f t="shared" si="17"/>
        <v>6077999.999999999</v>
      </c>
      <c r="K1032" s="2" t="s">
        <v>3222</v>
      </c>
      <c r="L1032" s="2" t="s">
        <v>141</v>
      </c>
      <c r="M1032" s="2" t="s">
        <v>3479</v>
      </c>
      <c r="N1032" s="2" t="s">
        <v>2458</v>
      </c>
      <c r="O1032" s="2" t="s">
        <v>1817</v>
      </c>
      <c r="P1032" s="2"/>
    </row>
    <row r="1033" spans="1:16" ht="22.5">
      <c r="A1033" s="2">
        <v>11516</v>
      </c>
      <c r="B1033" s="2" t="s">
        <v>1817</v>
      </c>
      <c r="C1033" s="2" t="s">
        <v>1817</v>
      </c>
      <c r="D1033" s="3" t="s">
        <v>2002</v>
      </c>
      <c r="E1033" s="2" t="s">
        <v>2003</v>
      </c>
      <c r="F1033" s="2" t="s">
        <v>2004</v>
      </c>
      <c r="G1033" s="2" t="s">
        <v>3573</v>
      </c>
      <c r="H1033" s="3" t="s">
        <v>1868</v>
      </c>
      <c r="I1033" s="5">
        <v>50000</v>
      </c>
      <c r="J1033" s="5">
        <f t="shared" si="17"/>
        <v>101299.99999999999</v>
      </c>
      <c r="K1033" s="2" t="s">
        <v>3222</v>
      </c>
      <c r="L1033" s="2" t="s">
        <v>141</v>
      </c>
      <c r="M1033" s="2" t="s">
        <v>3500</v>
      </c>
      <c r="N1033" s="2" t="s">
        <v>2458</v>
      </c>
      <c r="O1033" s="2" t="s">
        <v>1817</v>
      </c>
      <c r="P1033" s="2"/>
    </row>
    <row r="1034" spans="1:16" ht="22.5">
      <c r="A1034" s="2">
        <v>11517</v>
      </c>
      <c r="B1034" s="2" t="s">
        <v>1817</v>
      </c>
      <c r="C1034" s="2" t="s">
        <v>1817</v>
      </c>
      <c r="D1034" s="3" t="s">
        <v>1959</v>
      </c>
      <c r="E1034" s="2" t="s">
        <v>2015</v>
      </c>
      <c r="F1034" s="2" t="s">
        <v>1969</v>
      </c>
      <c r="G1034" s="2" t="s">
        <v>3475</v>
      </c>
      <c r="H1034" s="3" t="s">
        <v>2016</v>
      </c>
      <c r="I1034" s="5">
        <v>13340000</v>
      </c>
      <c r="J1034" s="5">
        <f aca="true" t="shared" si="18" ref="J1034:J1045">I1034*2.772</f>
        <v>36978480</v>
      </c>
      <c r="K1034" s="2" t="s">
        <v>154</v>
      </c>
      <c r="L1034" s="2" t="s">
        <v>141</v>
      </c>
      <c r="M1034" s="2" t="s">
        <v>3476</v>
      </c>
      <c r="N1034" s="2" t="s">
        <v>2459</v>
      </c>
      <c r="O1034" s="2" t="s">
        <v>1817</v>
      </c>
      <c r="P1034" s="2"/>
    </row>
    <row r="1035" spans="1:16" ht="22.5">
      <c r="A1035" s="2">
        <v>11518</v>
      </c>
      <c r="B1035" s="2" t="s">
        <v>1817</v>
      </c>
      <c r="C1035" s="2" t="s">
        <v>1817</v>
      </c>
      <c r="D1035" s="3" t="s">
        <v>2017</v>
      </c>
      <c r="E1035" s="2" t="s">
        <v>2018</v>
      </c>
      <c r="F1035" s="2" t="s">
        <v>1857</v>
      </c>
      <c r="G1035" s="2" t="s">
        <v>3475</v>
      </c>
      <c r="H1035" s="3" t="s">
        <v>1970</v>
      </c>
      <c r="I1035" s="5">
        <v>19010000</v>
      </c>
      <c r="J1035" s="5">
        <f t="shared" si="18"/>
        <v>52695719.99999999</v>
      </c>
      <c r="K1035" s="2" t="s">
        <v>3223</v>
      </c>
      <c r="L1035" s="2" t="s">
        <v>141</v>
      </c>
      <c r="M1035" s="2" t="s">
        <v>3506</v>
      </c>
      <c r="N1035" s="2" t="s">
        <v>2458</v>
      </c>
      <c r="O1035" s="2" t="s">
        <v>1817</v>
      </c>
      <c r="P1035" s="2"/>
    </row>
    <row r="1036" spans="1:16" ht="22.5">
      <c r="A1036" s="2">
        <v>11519</v>
      </c>
      <c r="B1036" s="2" t="s">
        <v>1817</v>
      </c>
      <c r="C1036" s="2" t="s">
        <v>1817</v>
      </c>
      <c r="D1036" s="3" t="s">
        <v>2019</v>
      </c>
      <c r="E1036" s="2" t="s">
        <v>2015</v>
      </c>
      <c r="F1036" s="2" t="s">
        <v>1969</v>
      </c>
      <c r="G1036" s="2" t="s">
        <v>3475</v>
      </c>
      <c r="H1036" s="3" t="s">
        <v>2020</v>
      </c>
      <c r="I1036" s="5">
        <v>23830000</v>
      </c>
      <c r="J1036" s="5">
        <f t="shared" si="18"/>
        <v>66056759.99999999</v>
      </c>
      <c r="K1036" s="2" t="s">
        <v>3223</v>
      </c>
      <c r="L1036" s="2" t="s">
        <v>141</v>
      </c>
      <c r="M1036" s="2" t="s">
        <v>3476</v>
      </c>
      <c r="N1036" s="2" t="s">
        <v>2458</v>
      </c>
      <c r="O1036" s="2" t="s">
        <v>1817</v>
      </c>
      <c r="P1036" s="2" t="s">
        <v>141</v>
      </c>
    </row>
    <row r="1037" spans="1:16" ht="22.5">
      <c r="A1037" s="2">
        <v>11520</v>
      </c>
      <c r="B1037" s="2" t="s">
        <v>1817</v>
      </c>
      <c r="C1037" s="2" t="s">
        <v>1817</v>
      </c>
      <c r="D1037" s="3" t="s">
        <v>2025</v>
      </c>
      <c r="E1037" s="2" t="s">
        <v>1917</v>
      </c>
      <c r="F1037" s="2" t="s">
        <v>1956</v>
      </c>
      <c r="G1037" s="2" t="s">
        <v>3486</v>
      </c>
      <c r="H1037" s="3" t="s">
        <v>1962</v>
      </c>
      <c r="I1037" s="5">
        <v>1860000</v>
      </c>
      <c r="J1037" s="5">
        <f t="shared" si="18"/>
        <v>5155920</v>
      </c>
      <c r="K1037" s="2" t="s">
        <v>2024</v>
      </c>
      <c r="L1037" s="2" t="s">
        <v>141</v>
      </c>
      <c r="M1037" s="2" t="s">
        <v>3575</v>
      </c>
      <c r="N1037" s="2" t="s">
        <v>2458</v>
      </c>
      <c r="O1037" s="2" t="s">
        <v>1817</v>
      </c>
      <c r="P1037" s="2"/>
    </row>
    <row r="1038" spans="1:16" ht="22.5">
      <c r="A1038" s="2">
        <v>11521</v>
      </c>
      <c r="B1038" s="2" t="s">
        <v>1817</v>
      </c>
      <c r="C1038" s="2" t="s">
        <v>1817</v>
      </c>
      <c r="D1038" s="3" t="s">
        <v>1976</v>
      </c>
      <c r="E1038" s="2" t="s">
        <v>1869</v>
      </c>
      <c r="F1038" s="2" t="s">
        <v>1974</v>
      </c>
      <c r="G1038" s="2" t="s">
        <v>3486</v>
      </c>
      <c r="H1038" s="3" t="s">
        <v>2026</v>
      </c>
      <c r="I1038" s="5">
        <v>1680000</v>
      </c>
      <c r="J1038" s="5">
        <f t="shared" si="18"/>
        <v>4656960</v>
      </c>
      <c r="K1038" s="2" t="s">
        <v>2024</v>
      </c>
      <c r="L1038" s="2" t="s">
        <v>141</v>
      </c>
      <c r="M1038" s="2" t="s">
        <v>3575</v>
      </c>
      <c r="N1038" s="2" t="s">
        <v>2458</v>
      </c>
      <c r="O1038" s="2" t="s">
        <v>1817</v>
      </c>
      <c r="P1038" s="2"/>
    </row>
    <row r="1039" spans="1:16" ht="22.5">
      <c r="A1039" s="2">
        <v>11522</v>
      </c>
      <c r="B1039" s="2" t="s">
        <v>1817</v>
      </c>
      <c r="C1039" s="2" t="s">
        <v>1817</v>
      </c>
      <c r="D1039" s="3" t="s">
        <v>2027</v>
      </c>
      <c r="E1039" s="2" t="s">
        <v>2028</v>
      </c>
      <c r="F1039" s="2" t="s">
        <v>2029</v>
      </c>
      <c r="G1039" s="2" t="s">
        <v>3475</v>
      </c>
      <c r="H1039" s="3" t="s">
        <v>2030</v>
      </c>
      <c r="I1039" s="5">
        <v>4560000</v>
      </c>
      <c r="J1039" s="5">
        <f t="shared" si="18"/>
        <v>12640320</v>
      </c>
      <c r="K1039" s="2" t="s">
        <v>2024</v>
      </c>
      <c r="L1039" s="2" t="s">
        <v>141</v>
      </c>
      <c r="M1039" s="2" t="s">
        <v>3476</v>
      </c>
      <c r="N1039" s="2" t="s">
        <v>2459</v>
      </c>
      <c r="O1039" s="2" t="s">
        <v>1817</v>
      </c>
      <c r="P1039" s="2"/>
    </row>
    <row r="1040" spans="1:16" ht="33.75">
      <c r="A1040" s="2">
        <v>11523</v>
      </c>
      <c r="B1040" s="2" t="s">
        <v>1817</v>
      </c>
      <c r="C1040" s="2" t="s">
        <v>1817</v>
      </c>
      <c r="D1040" s="3" t="s">
        <v>2031</v>
      </c>
      <c r="E1040" s="2" t="s">
        <v>2032</v>
      </c>
      <c r="F1040" s="2" t="s">
        <v>2033</v>
      </c>
      <c r="G1040" s="2" t="s">
        <v>3475</v>
      </c>
      <c r="H1040" s="3" t="s">
        <v>3391</v>
      </c>
      <c r="I1040" s="5">
        <v>8570000</v>
      </c>
      <c r="J1040" s="5">
        <f t="shared" si="18"/>
        <v>23756040</v>
      </c>
      <c r="K1040" s="2" t="s">
        <v>2024</v>
      </c>
      <c r="L1040" s="2" t="s">
        <v>141</v>
      </c>
      <c r="M1040" s="2" t="s">
        <v>3560</v>
      </c>
      <c r="N1040" s="2" t="s">
        <v>2459</v>
      </c>
      <c r="O1040" s="2" t="s">
        <v>1817</v>
      </c>
      <c r="P1040" s="2"/>
    </row>
    <row r="1041" spans="1:16" ht="22.5">
      <c r="A1041" s="2">
        <v>11524</v>
      </c>
      <c r="B1041" s="2" t="s">
        <v>1817</v>
      </c>
      <c r="C1041" s="2" t="s">
        <v>1817</v>
      </c>
      <c r="D1041" s="3" t="s">
        <v>1875</v>
      </c>
      <c r="E1041" s="2" t="s">
        <v>1943</v>
      </c>
      <c r="F1041" s="2" t="s">
        <v>1989</v>
      </c>
      <c r="G1041" s="2" t="s">
        <v>3486</v>
      </c>
      <c r="H1041" s="3" t="s">
        <v>2034</v>
      </c>
      <c r="I1041" s="5">
        <v>5330000</v>
      </c>
      <c r="J1041" s="5">
        <f t="shared" si="18"/>
        <v>14774759.999999998</v>
      </c>
      <c r="K1041" s="2" t="s">
        <v>2024</v>
      </c>
      <c r="L1041" s="2" t="s">
        <v>141</v>
      </c>
      <c r="M1041" s="2" t="s">
        <v>3506</v>
      </c>
      <c r="N1041" s="2" t="s">
        <v>2458</v>
      </c>
      <c r="O1041" s="2" t="s">
        <v>1817</v>
      </c>
      <c r="P1041" s="2"/>
    </row>
    <row r="1042" spans="1:16" ht="22.5">
      <c r="A1042" s="2">
        <v>11525</v>
      </c>
      <c r="B1042" s="2" t="s">
        <v>1817</v>
      </c>
      <c r="C1042" s="2" t="s">
        <v>1817</v>
      </c>
      <c r="D1042" s="3" t="s">
        <v>2025</v>
      </c>
      <c r="E1042" s="2" t="s">
        <v>1883</v>
      </c>
      <c r="F1042" s="2" t="s">
        <v>1828</v>
      </c>
      <c r="G1042" s="2" t="s">
        <v>3486</v>
      </c>
      <c r="H1042" s="3" t="s">
        <v>2035</v>
      </c>
      <c r="I1042" s="5">
        <v>5010000</v>
      </c>
      <c r="J1042" s="5">
        <f t="shared" si="18"/>
        <v>13887719.999999998</v>
      </c>
      <c r="K1042" s="2" t="s">
        <v>2024</v>
      </c>
      <c r="L1042" s="2" t="s">
        <v>141</v>
      </c>
      <c r="M1042" s="2" t="s">
        <v>3575</v>
      </c>
      <c r="N1042" s="2" t="s">
        <v>2458</v>
      </c>
      <c r="O1042" s="2" t="s">
        <v>1817</v>
      </c>
      <c r="P1042" s="2"/>
    </row>
    <row r="1043" spans="1:16" ht="22.5">
      <c r="A1043" s="2">
        <v>11526</v>
      </c>
      <c r="B1043" s="2" t="s">
        <v>1817</v>
      </c>
      <c r="C1043" s="2" t="s">
        <v>1817</v>
      </c>
      <c r="D1043" s="3" t="s">
        <v>2036</v>
      </c>
      <c r="E1043" s="2" t="s">
        <v>1955</v>
      </c>
      <c r="F1043" s="2" t="s">
        <v>2037</v>
      </c>
      <c r="G1043" s="2" t="s">
        <v>3608</v>
      </c>
      <c r="H1043" s="3" t="s">
        <v>2038</v>
      </c>
      <c r="I1043" s="5">
        <v>3310000</v>
      </c>
      <c r="J1043" s="5">
        <f t="shared" si="18"/>
        <v>9175320</v>
      </c>
      <c r="K1043" s="2" t="s">
        <v>2024</v>
      </c>
      <c r="L1043" s="2" t="s">
        <v>141</v>
      </c>
      <c r="M1043" s="2" t="s">
        <v>3476</v>
      </c>
      <c r="N1043" s="2" t="s">
        <v>2458</v>
      </c>
      <c r="O1043" s="2" t="s">
        <v>1817</v>
      </c>
      <c r="P1043" s="2"/>
    </row>
    <row r="1044" spans="1:16" ht="22.5">
      <c r="A1044" s="2">
        <v>11527</v>
      </c>
      <c r="B1044" s="2" t="s">
        <v>1817</v>
      </c>
      <c r="C1044" s="2" t="s">
        <v>1817</v>
      </c>
      <c r="D1044" s="3" t="s">
        <v>1944</v>
      </c>
      <c r="E1044" s="2" t="s">
        <v>1999</v>
      </c>
      <c r="F1044" s="2" t="s">
        <v>1892</v>
      </c>
      <c r="G1044" s="2" t="s">
        <v>3477</v>
      </c>
      <c r="H1044" s="3" t="s">
        <v>2039</v>
      </c>
      <c r="I1044" s="5">
        <v>1400000</v>
      </c>
      <c r="J1044" s="5">
        <f t="shared" si="18"/>
        <v>3880799.9999999995</v>
      </c>
      <c r="K1044" s="2" t="s">
        <v>2024</v>
      </c>
      <c r="L1044" s="2" t="s">
        <v>141</v>
      </c>
      <c r="M1044" s="2" t="s">
        <v>3506</v>
      </c>
      <c r="N1044" s="2" t="s">
        <v>2458</v>
      </c>
      <c r="O1044" s="2" t="s">
        <v>1817</v>
      </c>
      <c r="P1044" s="2"/>
    </row>
    <row r="1045" spans="1:16" ht="33.75">
      <c r="A1045" s="2">
        <v>11528</v>
      </c>
      <c r="B1045" s="2" t="s">
        <v>1817</v>
      </c>
      <c r="C1045" s="2" t="s">
        <v>1817</v>
      </c>
      <c r="D1045" s="3" t="s">
        <v>2052</v>
      </c>
      <c r="E1045" s="2" t="s">
        <v>2050</v>
      </c>
      <c r="F1045" s="2"/>
      <c r="G1045" s="2" t="s">
        <v>190</v>
      </c>
      <c r="H1045" s="3" t="s">
        <v>2053</v>
      </c>
      <c r="I1045" s="5">
        <v>17700000</v>
      </c>
      <c r="J1045" s="5">
        <f t="shared" si="18"/>
        <v>49064400</v>
      </c>
      <c r="K1045" s="2" t="s">
        <v>1741</v>
      </c>
      <c r="L1045" s="2" t="s">
        <v>141</v>
      </c>
      <c r="M1045" s="2" t="s">
        <v>3614</v>
      </c>
      <c r="N1045" s="2" t="s">
        <v>2459</v>
      </c>
      <c r="O1045" s="2" t="s">
        <v>1817</v>
      </c>
      <c r="P1045" s="2"/>
    </row>
    <row r="1046" spans="1:16" ht="22.5">
      <c r="A1046" s="2">
        <v>11529</v>
      </c>
      <c r="B1046" s="2" t="s">
        <v>2102</v>
      </c>
      <c r="C1046" s="2" t="s">
        <v>2102</v>
      </c>
      <c r="D1046" s="3" t="s">
        <v>2131</v>
      </c>
      <c r="E1046" s="2" t="s">
        <v>2132</v>
      </c>
      <c r="F1046" s="2" t="s">
        <v>2133</v>
      </c>
      <c r="G1046" s="2" t="s">
        <v>3486</v>
      </c>
      <c r="H1046" s="3" t="s">
        <v>2134</v>
      </c>
      <c r="I1046" s="5">
        <v>14300000</v>
      </c>
      <c r="J1046" s="5">
        <f>I1046*2.026</f>
        <v>28971799.999999996</v>
      </c>
      <c r="K1046" s="2" t="s">
        <v>42</v>
      </c>
      <c r="L1046" s="2" t="s">
        <v>141</v>
      </c>
      <c r="M1046" s="2" t="s">
        <v>3568</v>
      </c>
      <c r="N1046" s="2" t="s">
        <v>2459</v>
      </c>
      <c r="O1046" s="2" t="s">
        <v>1817</v>
      </c>
      <c r="P1046" s="2"/>
    </row>
    <row r="1047" spans="1:16" ht="22.5">
      <c r="A1047" s="2">
        <v>11530</v>
      </c>
      <c r="B1047" s="2" t="s">
        <v>2102</v>
      </c>
      <c r="C1047" s="2" t="s">
        <v>2102</v>
      </c>
      <c r="D1047" s="3" t="s">
        <v>2135</v>
      </c>
      <c r="E1047" s="2" t="s">
        <v>2117</v>
      </c>
      <c r="F1047" s="2" t="s">
        <v>2133</v>
      </c>
      <c r="G1047" s="2" t="s">
        <v>3486</v>
      </c>
      <c r="H1047" s="3" t="s">
        <v>2118</v>
      </c>
      <c r="I1047" s="5">
        <v>23200000</v>
      </c>
      <c r="J1047" s="5">
        <f>I1047*2.772</f>
        <v>64310399.99999999</v>
      </c>
      <c r="K1047" s="2" t="s">
        <v>154</v>
      </c>
      <c r="L1047" s="2" t="s">
        <v>141</v>
      </c>
      <c r="M1047" s="2" t="s">
        <v>3568</v>
      </c>
      <c r="N1047" s="2" t="s">
        <v>2459</v>
      </c>
      <c r="O1047" s="2" t="s">
        <v>1817</v>
      </c>
      <c r="P1047" s="2"/>
    </row>
    <row r="1048" spans="1:16" ht="22.5">
      <c r="A1048" s="2">
        <v>11531</v>
      </c>
      <c r="B1048" s="2" t="s">
        <v>1592</v>
      </c>
      <c r="C1048" s="2"/>
      <c r="D1048" s="3" t="s">
        <v>1602</v>
      </c>
      <c r="E1048" s="2"/>
      <c r="F1048" s="2"/>
      <c r="G1048" s="2"/>
      <c r="H1048" s="3" t="s">
        <v>1603</v>
      </c>
      <c r="I1048" s="5">
        <v>1000000</v>
      </c>
      <c r="J1048" s="5">
        <f>I1048*1.125</f>
        <v>1125000</v>
      </c>
      <c r="K1048" s="2" t="s">
        <v>12</v>
      </c>
      <c r="L1048" s="2" t="s">
        <v>141</v>
      </c>
      <c r="M1048" s="2" t="s">
        <v>3488</v>
      </c>
      <c r="N1048" s="2" t="s">
        <v>415</v>
      </c>
      <c r="O1048" s="2" t="s">
        <v>1592</v>
      </c>
      <c r="P1048" s="2"/>
    </row>
    <row r="1049" spans="1:16" ht="22.5">
      <c r="A1049" s="2">
        <v>11532</v>
      </c>
      <c r="B1049" s="2" t="s">
        <v>1826</v>
      </c>
      <c r="C1049" s="2" t="s">
        <v>1826</v>
      </c>
      <c r="D1049" s="3" t="s">
        <v>2229</v>
      </c>
      <c r="E1049" s="2" t="s">
        <v>2216</v>
      </c>
      <c r="F1049" s="2" t="s">
        <v>2207</v>
      </c>
      <c r="G1049" s="2" t="s">
        <v>3487</v>
      </c>
      <c r="H1049" s="3" t="s">
        <v>2230</v>
      </c>
      <c r="I1049" s="5">
        <v>12500000</v>
      </c>
      <c r="J1049" s="5">
        <f aca="true" t="shared" si="19" ref="J1049:J1054">I1049*1.48</f>
        <v>18500000</v>
      </c>
      <c r="K1049" s="2" t="s">
        <v>30</v>
      </c>
      <c r="L1049" s="2" t="s">
        <v>141</v>
      </c>
      <c r="M1049" s="2" t="s">
        <v>3506</v>
      </c>
      <c r="N1049" s="2" t="s">
        <v>2459</v>
      </c>
      <c r="O1049" s="2" t="s">
        <v>1817</v>
      </c>
      <c r="P1049" s="2"/>
    </row>
    <row r="1050" spans="1:16" ht="22.5">
      <c r="A1050" s="2">
        <v>11533</v>
      </c>
      <c r="B1050" s="2" t="s">
        <v>1826</v>
      </c>
      <c r="C1050" s="2" t="s">
        <v>1826</v>
      </c>
      <c r="D1050" s="3" t="s">
        <v>2231</v>
      </c>
      <c r="E1050" s="2" t="s">
        <v>2217</v>
      </c>
      <c r="F1050" s="2" t="s">
        <v>2232</v>
      </c>
      <c r="G1050" s="2" t="s">
        <v>3546</v>
      </c>
      <c r="H1050" s="3" t="s">
        <v>2233</v>
      </c>
      <c r="I1050" s="5">
        <v>2200000</v>
      </c>
      <c r="J1050" s="5">
        <f t="shared" si="19"/>
        <v>3256000</v>
      </c>
      <c r="K1050" s="2" t="s">
        <v>30</v>
      </c>
      <c r="L1050" s="2" t="s">
        <v>141</v>
      </c>
      <c r="M1050" s="2" t="s">
        <v>3493</v>
      </c>
      <c r="N1050" s="2" t="s">
        <v>2458</v>
      </c>
      <c r="O1050" s="2" t="s">
        <v>1817</v>
      </c>
      <c r="P1050" s="2"/>
    </row>
    <row r="1051" spans="1:16" ht="22.5">
      <c r="A1051" s="2">
        <v>11534</v>
      </c>
      <c r="B1051" s="2" t="s">
        <v>1826</v>
      </c>
      <c r="C1051" s="2" t="s">
        <v>1826</v>
      </c>
      <c r="D1051" s="3" t="s">
        <v>2234</v>
      </c>
      <c r="E1051" s="2" t="s">
        <v>293</v>
      </c>
      <c r="F1051" s="2" t="s">
        <v>2235</v>
      </c>
      <c r="G1051" s="2" t="s">
        <v>3487</v>
      </c>
      <c r="H1051" s="3" t="s">
        <v>2236</v>
      </c>
      <c r="I1051" s="5">
        <v>3400000</v>
      </c>
      <c r="J1051" s="5">
        <f t="shared" si="19"/>
        <v>5032000</v>
      </c>
      <c r="K1051" s="2" t="s">
        <v>30</v>
      </c>
      <c r="L1051" s="2" t="s">
        <v>141</v>
      </c>
      <c r="M1051" s="2" t="s">
        <v>3476</v>
      </c>
      <c r="N1051" s="2" t="s">
        <v>2458</v>
      </c>
      <c r="O1051" s="2" t="s">
        <v>1817</v>
      </c>
      <c r="P1051" s="2"/>
    </row>
    <row r="1052" spans="1:16" ht="158.25" customHeight="1">
      <c r="A1052" s="2">
        <v>11535</v>
      </c>
      <c r="B1052" s="2" t="s">
        <v>1826</v>
      </c>
      <c r="C1052" s="2" t="s">
        <v>1826</v>
      </c>
      <c r="D1052" s="3" t="s">
        <v>2237</v>
      </c>
      <c r="E1052" s="2" t="s">
        <v>2238</v>
      </c>
      <c r="F1052" s="2" t="s">
        <v>2238</v>
      </c>
      <c r="G1052" s="2" t="s">
        <v>3553</v>
      </c>
      <c r="H1052" s="3" t="s">
        <v>2239</v>
      </c>
      <c r="I1052" s="5">
        <v>2710000</v>
      </c>
      <c r="J1052" s="5">
        <f t="shared" si="19"/>
        <v>4010800</v>
      </c>
      <c r="K1052" s="2" t="s">
        <v>30</v>
      </c>
      <c r="L1052" s="2" t="s">
        <v>141</v>
      </c>
      <c r="M1052" s="2" t="s">
        <v>3554</v>
      </c>
      <c r="N1052" s="2" t="s">
        <v>2458</v>
      </c>
      <c r="O1052" s="2" t="s">
        <v>1817</v>
      </c>
      <c r="P1052" s="2"/>
    </row>
    <row r="1053" spans="1:16" ht="22.5">
      <c r="A1053" s="2">
        <v>11536</v>
      </c>
      <c r="B1053" s="2" t="s">
        <v>1826</v>
      </c>
      <c r="C1053" s="2" t="s">
        <v>1826</v>
      </c>
      <c r="D1053" s="3" t="s">
        <v>2240</v>
      </c>
      <c r="E1053" s="2" t="s">
        <v>2241</v>
      </c>
      <c r="F1053" s="2" t="s">
        <v>2241</v>
      </c>
      <c r="G1053" s="2" t="s">
        <v>170</v>
      </c>
      <c r="H1053" s="3" t="s">
        <v>2242</v>
      </c>
      <c r="I1053" s="5">
        <v>1250000</v>
      </c>
      <c r="J1053" s="5">
        <f t="shared" si="19"/>
        <v>1850000</v>
      </c>
      <c r="K1053" s="2" t="s">
        <v>30</v>
      </c>
      <c r="L1053" s="2" t="s">
        <v>141</v>
      </c>
      <c r="M1053" s="2" t="s">
        <v>3497</v>
      </c>
      <c r="N1053" s="2" t="s">
        <v>415</v>
      </c>
      <c r="O1053" s="2" t="s">
        <v>1817</v>
      </c>
      <c r="P1053" s="2"/>
    </row>
    <row r="1054" spans="1:16" ht="292.5" customHeight="1">
      <c r="A1054" s="2">
        <v>11537</v>
      </c>
      <c r="B1054" s="2" t="s">
        <v>1826</v>
      </c>
      <c r="C1054" s="2" t="s">
        <v>2243</v>
      </c>
      <c r="D1054" s="3" t="s">
        <v>2244</v>
      </c>
      <c r="E1054" s="2" t="s">
        <v>2245</v>
      </c>
      <c r="F1054" s="2" t="s">
        <v>2246</v>
      </c>
      <c r="G1054" s="2" t="s">
        <v>3548</v>
      </c>
      <c r="H1054" s="3" t="s">
        <v>2247</v>
      </c>
      <c r="I1054" s="5">
        <v>2330000</v>
      </c>
      <c r="J1054" s="5">
        <f t="shared" si="19"/>
        <v>3448400</v>
      </c>
      <c r="K1054" s="2" t="s">
        <v>30</v>
      </c>
      <c r="L1054" s="2" t="s">
        <v>141</v>
      </c>
      <c r="M1054" s="2" t="s">
        <v>3549</v>
      </c>
      <c r="N1054" s="2" t="s">
        <v>2458</v>
      </c>
      <c r="O1054" s="2" t="s">
        <v>1817</v>
      </c>
      <c r="P1054" s="2"/>
    </row>
    <row r="1055" spans="1:16" ht="22.5">
      <c r="A1055" s="2">
        <v>11538</v>
      </c>
      <c r="B1055" s="2" t="s">
        <v>1826</v>
      </c>
      <c r="C1055" s="2" t="s">
        <v>1826</v>
      </c>
      <c r="D1055" s="3" t="s">
        <v>2248</v>
      </c>
      <c r="E1055" s="2" t="s">
        <v>1944</v>
      </c>
      <c r="F1055" s="2" t="s">
        <v>2216</v>
      </c>
      <c r="G1055" s="2" t="s">
        <v>3487</v>
      </c>
      <c r="H1055" s="3" t="s">
        <v>2249</v>
      </c>
      <c r="I1055" s="5">
        <v>9300000</v>
      </c>
      <c r="J1055" s="5">
        <f>I1055*2.026</f>
        <v>18841800</v>
      </c>
      <c r="K1055" s="2" t="s">
        <v>42</v>
      </c>
      <c r="L1055" s="2" t="s">
        <v>141</v>
      </c>
      <c r="M1055" s="2" t="s">
        <v>3506</v>
      </c>
      <c r="N1055" s="2" t="s">
        <v>2459</v>
      </c>
      <c r="O1055" s="2" t="s">
        <v>1817</v>
      </c>
      <c r="P1055" s="2" t="s">
        <v>141</v>
      </c>
    </row>
    <row r="1056" spans="1:16" ht="27" customHeight="1">
      <c r="A1056" s="2">
        <v>11539</v>
      </c>
      <c r="B1056" s="2" t="s">
        <v>1826</v>
      </c>
      <c r="C1056" s="2" t="s">
        <v>138</v>
      </c>
      <c r="D1056" s="3" t="s">
        <v>2250</v>
      </c>
      <c r="E1056" s="2" t="s">
        <v>2241</v>
      </c>
      <c r="F1056" s="2" t="s">
        <v>2241</v>
      </c>
      <c r="G1056" s="2" t="s">
        <v>3487</v>
      </c>
      <c r="H1056" s="3" t="s">
        <v>2251</v>
      </c>
      <c r="I1056" s="5">
        <v>980000</v>
      </c>
      <c r="J1056" s="5">
        <f>I1056*2.026</f>
        <v>1985479.9999999998</v>
      </c>
      <c r="K1056" s="2" t="s">
        <v>42</v>
      </c>
      <c r="L1056" s="2" t="s">
        <v>141</v>
      </c>
      <c r="M1056" s="2" t="s">
        <v>3506</v>
      </c>
      <c r="N1056" s="2" t="s">
        <v>2459</v>
      </c>
      <c r="O1056" s="2" t="s">
        <v>1817</v>
      </c>
      <c r="P1056" s="2"/>
    </row>
    <row r="1057" spans="1:16" ht="223.5" customHeight="1">
      <c r="A1057" s="2">
        <v>11540</v>
      </c>
      <c r="B1057" s="2" t="s">
        <v>1826</v>
      </c>
      <c r="C1057" s="2" t="s">
        <v>1826</v>
      </c>
      <c r="D1057" s="3" t="s">
        <v>2252</v>
      </c>
      <c r="E1057" s="2" t="s">
        <v>2238</v>
      </c>
      <c r="F1057" s="2" t="s">
        <v>2238</v>
      </c>
      <c r="G1057" s="2" t="s">
        <v>3577</v>
      </c>
      <c r="H1057" s="3" t="s">
        <v>2253</v>
      </c>
      <c r="I1057" s="5">
        <v>1830000</v>
      </c>
      <c r="J1057" s="5">
        <f>I1057*2.026</f>
        <v>3707579.9999999995</v>
      </c>
      <c r="K1057" s="2" t="s">
        <v>42</v>
      </c>
      <c r="L1057" s="2" t="s">
        <v>141</v>
      </c>
      <c r="M1057" s="2" t="s">
        <v>3578</v>
      </c>
      <c r="N1057" s="2" t="s">
        <v>2459</v>
      </c>
      <c r="O1057" s="2" t="s">
        <v>1817</v>
      </c>
      <c r="P1057" s="2"/>
    </row>
    <row r="1058" spans="1:16" ht="215.25" customHeight="1">
      <c r="A1058" s="2">
        <v>11541</v>
      </c>
      <c r="B1058" s="2" t="s">
        <v>1826</v>
      </c>
      <c r="C1058" s="2" t="s">
        <v>1826</v>
      </c>
      <c r="D1058" s="3" t="s">
        <v>2254</v>
      </c>
      <c r="E1058" s="2" t="s">
        <v>2238</v>
      </c>
      <c r="F1058" s="2" t="s">
        <v>2238</v>
      </c>
      <c r="G1058" s="2" t="s">
        <v>3553</v>
      </c>
      <c r="H1058" s="3" t="s">
        <v>2255</v>
      </c>
      <c r="I1058" s="5">
        <v>4880000</v>
      </c>
      <c r="J1058" s="5">
        <f>I1058*2.026</f>
        <v>9886879.999999998</v>
      </c>
      <c r="K1058" s="2" t="s">
        <v>42</v>
      </c>
      <c r="L1058" s="2" t="s">
        <v>141</v>
      </c>
      <c r="M1058" s="2" t="s">
        <v>3581</v>
      </c>
      <c r="N1058" s="2" t="s">
        <v>2458</v>
      </c>
      <c r="O1058" s="2" t="s">
        <v>1817</v>
      </c>
      <c r="P1058" s="2" t="s">
        <v>141</v>
      </c>
    </row>
    <row r="1059" spans="1:16" ht="22.5">
      <c r="A1059" s="2">
        <v>11542</v>
      </c>
      <c r="B1059" s="2" t="s">
        <v>1826</v>
      </c>
      <c r="C1059" s="2" t="s">
        <v>1826</v>
      </c>
      <c r="D1059" s="3" t="s">
        <v>2256</v>
      </c>
      <c r="E1059" s="2" t="s">
        <v>2257</v>
      </c>
      <c r="F1059" s="2" t="s">
        <v>2258</v>
      </c>
      <c r="G1059" s="2" t="s">
        <v>3487</v>
      </c>
      <c r="H1059" s="3" t="s">
        <v>2230</v>
      </c>
      <c r="I1059" s="5">
        <v>2800000</v>
      </c>
      <c r="J1059" s="5">
        <f>I1059*2.026</f>
        <v>5672799.999999999</v>
      </c>
      <c r="K1059" s="2" t="s">
        <v>42</v>
      </c>
      <c r="L1059" s="2" t="s">
        <v>141</v>
      </c>
      <c r="M1059" s="2" t="s">
        <v>3497</v>
      </c>
      <c r="N1059" s="2" t="s">
        <v>2459</v>
      </c>
      <c r="O1059" s="2" t="s">
        <v>1817</v>
      </c>
      <c r="P1059" s="2"/>
    </row>
    <row r="1060" spans="1:16" ht="33.75">
      <c r="A1060" s="2">
        <v>11543</v>
      </c>
      <c r="B1060" s="2" t="s">
        <v>1829</v>
      </c>
      <c r="C1060" s="2" t="s">
        <v>1829</v>
      </c>
      <c r="D1060" s="3" t="s">
        <v>2329</v>
      </c>
      <c r="E1060" s="2" t="s">
        <v>2330</v>
      </c>
      <c r="F1060" s="2" t="s">
        <v>2331</v>
      </c>
      <c r="G1060" s="2" t="s">
        <v>3475</v>
      </c>
      <c r="H1060" s="3" t="s">
        <v>2332</v>
      </c>
      <c r="I1060" s="5">
        <v>18800000</v>
      </c>
      <c r="J1060" s="5">
        <f aca="true" t="shared" si="20" ref="J1060:J1066">I1060*1.48</f>
        <v>27824000</v>
      </c>
      <c r="K1060" s="2" t="s">
        <v>30</v>
      </c>
      <c r="L1060" s="2" t="s">
        <v>141</v>
      </c>
      <c r="M1060" s="2" t="s">
        <v>3479</v>
      </c>
      <c r="N1060" s="2" t="s">
        <v>2459</v>
      </c>
      <c r="O1060" s="2" t="s">
        <v>1817</v>
      </c>
      <c r="P1060" s="2"/>
    </row>
    <row r="1061" spans="1:16" ht="22.5">
      <c r="A1061" s="2">
        <v>11544</v>
      </c>
      <c r="B1061" s="2" t="s">
        <v>1829</v>
      </c>
      <c r="C1061" s="2" t="s">
        <v>1829</v>
      </c>
      <c r="D1061" s="3" t="s">
        <v>2333</v>
      </c>
      <c r="E1061" s="2" t="s">
        <v>1999</v>
      </c>
      <c r="F1061" s="2" t="s">
        <v>2334</v>
      </c>
      <c r="G1061" s="2" t="s">
        <v>3537</v>
      </c>
      <c r="H1061" s="3" t="s">
        <v>2335</v>
      </c>
      <c r="I1061" s="5">
        <v>8600000</v>
      </c>
      <c r="J1061" s="5">
        <f t="shared" si="20"/>
        <v>12728000</v>
      </c>
      <c r="K1061" s="2" t="s">
        <v>30</v>
      </c>
      <c r="L1061" s="2" t="s">
        <v>141</v>
      </c>
      <c r="M1061" s="2" t="s">
        <v>3493</v>
      </c>
      <c r="N1061" s="2" t="s">
        <v>2459</v>
      </c>
      <c r="O1061" s="2" t="s">
        <v>1817</v>
      </c>
      <c r="P1061" s="2"/>
    </row>
    <row r="1062" spans="1:16" ht="33.75">
      <c r="A1062" s="2">
        <v>11545</v>
      </c>
      <c r="B1062" s="2" t="s">
        <v>1829</v>
      </c>
      <c r="C1062" s="2" t="s">
        <v>1829</v>
      </c>
      <c r="D1062" s="3" t="s">
        <v>2336</v>
      </c>
      <c r="E1062" s="2" t="s">
        <v>2337</v>
      </c>
      <c r="F1062" s="2" t="s">
        <v>2338</v>
      </c>
      <c r="G1062" s="2" t="s">
        <v>3486</v>
      </c>
      <c r="H1062" s="3" t="s">
        <v>3442</v>
      </c>
      <c r="I1062" s="5">
        <v>4500000</v>
      </c>
      <c r="J1062" s="5">
        <f t="shared" si="20"/>
        <v>6660000</v>
      </c>
      <c r="K1062" s="2" t="s">
        <v>30</v>
      </c>
      <c r="L1062" s="2" t="s">
        <v>141</v>
      </c>
      <c r="M1062" s="2" t="s">
        <v>3506</v>
      </c>
      <c r="N1062" s="2" t="s">
        <v>2459</v>
      </c>
      <c r="O1062" s="2" t="s">
        <v>1817</v>
      </c>
      <c r="P1062" s="2"/>
    </row>
    <row r="1063" spans="1:16" ht="56.25">
      <c r="A1063" s="2">
        <v>11546</v>
      </c>
      <c r="B1063" s="2" t="s">
        <v>1829</v>
      </c>
      <c r="C1063" s="2" t="s">
        <v>1829</v>
      </c>
      <c r="D1063" s="3" t="s">
        <v>2339</v>
      </c>
      <c r="E1063" s="2" t="s">
        <v>2340</v>
      </c>
      <c r="F1063" s="2" t="s">
        <v>2341</v>
      </c>
      <c r="G1063" s="2" t="s">
        <v>190</v>
      </c>
      <c r="H1063" s="3" t="s">
        <v>3436</v>
      </c>
      <c r="I1063" s="5">
        <v>2000000</v>
      </c>
      <c r="J1063" s="5">
        <f t="shared" si="20"/>
        <v>2960000</v>
      </c>
      <c r="K1063" s="2" t="s">
        <v>30</v>
      </c>
      <c r="L1063" s="2" t="s">
        <v>141</v>
      </c>
      <c r="M1063" s="2" t="s">
        <v>3544</v>
      </c>
      <c r="N1063" s="2" t="s">
        <v>2458</v>
      </c>
      <c r="O1063" s="2" t="s">
        <v>1817</v>
      </c>
      <c r="P1063" s="2" t="s">
        <v>141</v>
      </c>
    </row>
    <row r="1064" spans="1:16" ht="22.5">
      <c r="A1064" s="2">
        <v>11547</v>
      </c>
      <c r="B1064" s="2" t="s">
        <v>1829</v>
      </c>
      <c r="C1064" s="2" t="s">
        <v>1829</v>
      </c>
      <c r="D1064" s="3" t="s">
        <v>2342</v>
      </c>
      <c r="E1064" s="2" t="s">
        <v>2341</v>
      </c>
      <c r="F1064" s="2" t="s">
        <v>2343</v>
      </c>
      <c r="G1064" s="2" t="s">
        <v>3486</v>
      </c>
      <c r="H1064" s="3" t="s">
        <v>2344</v>
      </c>
      <c r="I1064" s="5">
        <v>1900000</v>
      </c>
      <c r="J1064" s="5">
        <f t="shared" si="20"/>
        <v>2812000</v>
      </c>
      <c r="K1064" s="2" t="s">
        <v>30</v>
      </c>
      <c r="L1064" s="2" t="s">
        <v>141</v>
      </c>
      <c r="M1064" s="2" t="s">
        <v>3493</v>
      </c>
      <c r="N1064" s="2" t="s">
        <v>2459</v>
      </c>
      <c r="O1064" s="2" t="s">
        <v>1817</v>
      </c>
      <c r="P1064" s="2"/>
    </row>
    <row r="1065" spans="1:16" ht="33.75">
      <c r="A1065" s="2">
        <v>11548</v>
      </c>
      <c r="B1065" s="2" t="s">
        <v>1829</v>
      </c>
      <c r="C1065" s="2" t="s">
        <v>1829</v>
      </c>
      <c r="D1065" s="3" t="s">
        <v>2308</v>
      </c>
      <c r="E1065" s="2" t="s">
        <v>2345</v>
      </c>
      <c r="F1065" s="2" t="s">
        <v>2346</v>
      </c>
      <c r="G1065" s="2" t="s">
        <v>3475</v>
      </c>
      <c r="H1065" s="3" t="s">
        <v>2347</v>
      </c>
      <c r="I1065" s="5">
        <v>1500000</v>
      </c>
      <c r="J1065" s="5">
        <f t="shared" si="20"/>
        <v>2220000</v>
      </c>
      <c r="K1065" s="2" t="s">
        <v>30</v>
      </c>
      <c r="L1065" s="2" t="s">
        <v>141</v>
      </c>
      <c r="M1065" s="2" t="s">
        <v>3544</v>
      </c>
      <c r="N1065" s="2" t="s">
        <v>2458</v>
      </c>
      <c r="O1065" s="2" t="s">
        <v>1817</v>
      </c>
      <c r="P1065" s="2"/>
    </row>
    <row r="1066" spans="1:16" ht="56.25">
      <c r="A1066" s="2">
        <v>11549</v>
      </c>
      <c r="B1066" s="2" t="s">
        <v>1829</v>
      </c>
      <c r="C1066" s="2" t="s">
        <v>2348</v>
      </c>
      <c r="D1066" s="3" t="s">
        <v>2349</v>
      </c>
      <c r="E1066" s="2" t="s">
        <v>2337</v>
      </c>
      <c r="F1066" s="2" t="s">
        <v>2350</v>
      </c>
      <c r="G1066" s="2" t="s">
        <v>190</v>
      </c>
      <c r="H1066" s="3" t="s">
        <v>3441</v>
      </c>
      <c r="I1066" s="5">
        <v>3360000</v>
      </c>
      <c r="J1066" s="5">
        <f t="shared" si="20"/>
        <v>4972800</v>
      </c>
      <c r="K1066" s="2" t="s">
        <v>30</v>
      </c>
      <c r="L1066" s="2" t="s">
        <v>141</v>
      </c>
      <c r="M1066" s="2" t="s">
        <v>3493</v>
      </c>
      <c r="N1066" s="2" t="s">
        <v>2458</v>
      </c>
      <c r="O1066" s="2" t="s">
        <v>1817</v>
      </c>
      <c r="P1066" s="2" t="s">
        <v>141</v>
      </c>
    </row>
    <row r="1067" spans="1:16" ht="22.5">
      <c r="A1067" s="2">
        <v>11550</v>
      </c>
      <c r="B1067" s="2" t="s">
        <v>1829</v>
      </c>
      <c r="C1067" s="2" t="s">
        <v>1829</v>
      </c>
      <c r="D1067" s="3" t="s">
        <v>2336</v>
      </c>
      <c r="E1067" s="2" t="s">
        <v>2338</v>
      </c>
      <c r="F1067" s="2" t="s">
        <v>2364</v>
      </c>
      <c r="G1067" s="2" t="s">
        <v>3486</v>
      </c>
      <c r="H1067" s="3" t="s">
        <v>2365</v>
      </c>
      <c r="I1067" s="5">
        <v>4500000</v>
      </c>
      <c r="J1067" s="5">
        <f>I1067*2.026</f>
        <v>9117000</v>
      </c>
      <c r="K1067" s="2" t="s">
        <v>42</v>
      </c>
      <c r="L1067" s="2" t="s">
        <v>141</v>
      </c>
      <c r="M1067" s="2" t="s">
        <v>3493</v>
      </c>
      <c r="N1067" s="2" t="s">
        <v>2459</v>
      </c>
      <c r="O1067" s="2" t="s">
        <v>1817</v>
      </c>
      <c r="P1067" s="2"/>
    </row>
    <row r="1068" spans="1:16" ht="45">
      <c r="A1068" s="2">
        <v>11551</v>
      </c>
      <c r="B1068" s="2" t="s">
        <v>1829</v>
      </c>
      <c r="C1068" s="2" t="s">
        <v>1829</v>
      </c>
      <c r="D1068" s="3" t="s">
        <v>2366</v>
      </c>
      <c r="E1068" s="2" t="s">
        <v>2367</v>
      </c>
      <c r="F1068" s="2" t="s">
        <v>508</v>
      </c>
      <c r="G1068" s="2" t="s">
        <v>3475</v>
      </c>
      <c r="H1068" s="3" t="s">
        <v>3437</v>
      </c>
      <c r="I1068" s="5">
        <v>7250000</v>
      </c>
      <c r="J1068" s="5">
        <f>I1068*2.026</f>
        <v>14688499.999999998</v>
      </c>
      <c r="K1068" s="2" t="s">
        <v>42</v>
      </c>
      <c r="L1068" s="2" t="s">
        <v>141</v>
      </c>
      <c r="M1068" s="2" t="s">
        <v>3506</v>
      </c>
      <c r="N1068" s="2" t="s">
        <v>2459</v>
      </c>
      <c r="O1068" s="2" t="s">
        <v>1817</v>
      </c>
      <c r="P1068" s="2"/>
    </row>
    <row r="1069" spans="1:16" ht="27.75" customHeight="1">
      <c r="A1069" s="2">
        <v>11552</v>
      </c>
      <c r="B1069" s="2" t="s">
        <v>1829</v>
      </c>
      <c r="C1069" s="2" t="s">
        <v>2348</v>
      </c>
      <c r="D1069" s="3" t="s">
        <v>2368</v>
      </c>
      <c r="E1069" s="2" t="s">
        <v>2369</v>
      </c>
      <c r="F1069" s="2" t="s">
        <v>2370</v>
      </c>
      <c r="G1069" s="2" t="s">
        <v>3477</v>
      </c>
      <c r="H1069" s="3" t="s">
        <v>2371</v>
      </c>
      <c r="I1069" s="5">
        <v>6095000</v>
      </c>
      <c r="J1069" s="5">
        <f>I1069*2.026</f>
        <v>12348469.999999998</v>
      </c>
      <c r="K1069" s="2" t="s">
        <v>42</v>
      </c>
      <c r="L1069" s="2" t="s">
        <v>141</v>
      </c>
      <c r="M1069" s="2" t="s">
        <v>3479</v>
      </c>
      <c r="N1069" s="2" t="s">
        <v>2458</v>
      </c>
      <c r="O1069" s="2" t="s">
        <v>1817</v>
      </c>
      <c r="P1069" s="2"/>
    </row>
    <row r="1070" spans="1:16" ht="22.5">
      <c r="A1070" s="2">
        <v>11553</v>
      </c>
      <c r="B1070" s="2" t="s">
        <v>671</v>
      </c>
      <c r="C1070" s="2" t="s">
        <v>1817</v>
      </c>
      <c r="D1070" s="3" t="s">
        <v>2080</v>
      </c>
      <c r="E1070" s="2" t="s">
        <v>2401</v>
      </c>
      <c r="F1070" s="2" t="s">
        <v>2402</v>
      </c>
      <c r="G1070" s="2" t="s">
        <v>3477</v>
      </c>
      <c r="H1070" s="3" t="s">
        <v>3438</v>
      </c>
      <c r="I1070" s="5">
        <v>9646000</v>
      </c>
      <c r="J1070" s="5">
        <f>I1070*1.48</f>
        <v>14276080</v>
      </c>
      <c r="K1070" s="2" t="s">
        <v>30</v>
      </c>
      <c r="L1070" s="2" t="s">
        <v>141</v>
      </c>
      <c r="M1070" s="2" t="s">
        <v>3476</v>
      </c>
      <c r="N1070" s="2" t="s">
        <v>2459</v>
      </c>
      <c r="O1070" s="2" t="s">
        <v>1817</v>
      </c>
      <c r="P1070" s="2" t="s">
        <v>141</v>
      </c>
    </row>
    <row r="1071" spans="1:16" ht="33.75">
      <c r="A1071" s="2">
        <v>11554</v>
      </c>
      <c r="B1071" s="2" t="s">
        <v>1025</v>
      </c>
      <c r="C1071" s="2" t="s">
        <v>1025</v>
      </c>
      <c r="D1071" s="3" t="s">
        <v>2440</v>
      </c>
      <c r="E1071" s="2" t="s">
        <v>1031</v>
      </c>
      <c r="F1071" s="2" t="s">
        <v>2441</v>
      </c>
      <c r="G1071" s="2" t="s">
        <v>190</v>
      </c>
      <c r="H1071" s="3" t="s">
        <v>2442</v>
      </c>
      <c r="I1071" s="5">
        <v>7000000</v>
      </c>
      <c r="J1071" s="5">
        <f>I1071*1.48</f>
        <v>10360000</v>
      </c>
      <c r="K1071" s="2" t="s">
        <v>30</v>
      </c>
      <c r="L1071" s="2" t="s">
        <v>141</v>
      </c>
      <c r="M1071" s="2" t="s">
        <v>3497</v>
      </c>
      <c r="N1071" s="2" t="s">
        <v>2458</v>
      </c>
      <c r="O1071" s="2" t="s">
        <v>1817</v>
      </c>
      <c r="P1071" s="2"/>
    </row>
    <row r="1072" spans="1:16" ht="22.5">
      <c r="A1072" s="2">
        <v>11555</v>
      </c>
      <c r="B1072" s="2" t="s">
        <v>1025</v>
      </c>
      <c r="C1072" s="2" t="s">
        <v>1025</v>
      </c>
      <c r="D1072" s="3" t="s">
        <v>2443</v>
      </c>
      <c r="E1072" s="2" t="s">
        <v>2444</v>
      </c>
      <c r="F1072" s="2" t="s">
        <v>2445</v>
      </c>
      <c r="G1072" s="2" t="s">
        <v>190</v>
      </c>
      <c r="H1072" s="3" t="s">
        <v>2446</v>
      </c>
      <c r="I1072" s="5">
        <v>1950000</v>
      </c>
      <c r="J1072" s="5">
        <f>I1072*1.48</f>
        <v>2886000</v>
      </c>
      <c r="K1072" s="2" t="s">
        <v>30</v>
      </c>
      <c r="L1072" s="2" t="s">
        <v>141</v>
      </c>
      <c r="M1072" s="2" t="s">
        <v>3544</v>
      </c>
      <c r="N1072" s="2" t="s">
        <v>2458</v>
      </c>
      <c r="O1072" s="2" t="s">
        <v>1817</v>
      </c>
      <c r="P1072" s="2" t="s">
        <v>141</v>
      </c>
    </row>
    <row r="1073" spans="1:16" ht="33.75">
      <c r="A1073" s="2">
        <v>11556</v>
      </c>
      <c r="B1073" s="2" t="s">
        <v>1025</v>
      </c>
      <c r="C1073" s="2" t="s">
        <v>1817</v>
      </c>
      <c r="D1073" s="3" t="s">
        <v>2063</v>
      </c>
      <c r="E1073" s="2" t="s">
        <v>2447</v>
      </c>
      <c r="F1073" s="2" t="s">
        <v>2064</v>
      </c>
      <c r="G1073" s="2"/>
      <c r="H1073" s="3" t="s">
        <v>3471</v>
      </c>
      <c r="I1073" s="5">
        <v>12000000</v>
      </c>
      <c r="J1073" s="5">
        <f>I1073*1.48</f>
        <v>17760000</v>
      </c>
      <c r="K1073" s="2" t="s">
        <v>30</v>
      </c>
      <c r="L1073" s="2" t="s">
        <v>141</v>
      </c>
      <c r="M1073" s="2" t="s">
        <v>3499</v>
      </c>
      <c r="N1073" s="2" t="s">
        <v>2459</v>
      </c>
      <c r="O1073" s="2" t="s">
        <v>1817</v>
      </c>
      <c r="P1073" s="2"/>
    </row>
    <row r="1074" spans="1:16" ht="22.5">
      <c r="A1074" s="2">
        <v>11557</v>
      </c>
      <c r="B1074" s="2" t="s">
        <v>1025</v>
      </c>
      <c r="C1074" s="2" t="s">
        <v>1025</v>
      </c>
      <c r="D1074" s="3" t="s">
        <v>2448</v>
      </c>
      <c r="E1074" s="2" t="s">
        <v>726</v>
      </c>
      <c r="F1074" s="2" t="s">
        <v>2449</v>
      </c>
      <c r="G1074" s="2" t="s">
        <v>3486</v>
      </c>
      <c r="H1074" s="3" t="s">
        <v>2450</v>
      </c>
      <c r="I1074" s="5">
        <v>15200000</v>
      </c>
      <c r="J1074" s="5">
        <f>I1074*2.026</f>
        <v>30795199.999999996</v>
      </c>
      <c r="K1074" s="2" t="s">
        <v>42</v>
      </c>
      <c r="L1074" s="2" t="s">
        <v>141</v>
      </c>
      <c r="M1074" s="2" t="s">
        <v>3593</v>
      </c>
      <c r="N1074" s="2" t="s">
        <v>2459</v>
      </c>
      <c r="O1074" s="2" t="s">
        <v>1817</v>
      </c>
      <c r="P1074" s="2" t="s">
        <v>141</v>
      </c>
    </row>
    <row r="1075" spans="1:16" ht="22.5">
      <c r="A1075" s="2">
        <v>11558</v>
      </c>
      <c r="B1075" s="2" t="s">
        <v>1424</v>
      </c>
      <c r="C1075" s="2"/>
      <c r="D1075" s="3" t="s">
        <v>2461</v>
      </c>
      <c r="E1075" s="2" t="s">
        <v>2462</v>
      </c>
      <c r="F1075" s="2" t="s">
        <v>2463</v>
      </c>
      <c r="G1075" s="2"/>
      <c r="H1075" s="3" t="s">
        <v>2464</v>
      </c>
      <c r="I1075" s="5">
        <v>125000</v>
      </c>
      <c r="J1075" s="5">
        <f>I1075*1.125</f>
        <v>140625</v>
      </c>
      <c r="K1075" s="2" t="s">
        <v>12</v>
      </c>
      <c r="L1075" s="2" t="s">
        <v>141</v>
      </c>
      <c r="M1075" s="2"/>
      <c r="N1075" s="2" t="s">
        <v>2459</v>
      </c>
      <c r="O1075" s="2" t="s">
        <v>3093</v>
      </c>
      <c r="P1075" s="2"/>
    </row>
    <row r="1076" spans="1:16" ht="22.5">
      <c r="A1076" s="2">
        <v>11559</v>
      </c>
      <c r="B1076" s="2" t="s">
        <v>1424</v>
      </c>
      <c r="C1076" s="2"/>
      <c r="D1076" s="3" t="s">
        <v>2465</v>
      </c>
      <c r="E1076" s="2" t="s">
        <v>2466</v>
      </c>
      <c r="F1076" s="2" t="s">
        <v>2467</v>
      </c>
      <c r="G1076" s="2"/>
      <c r="H1076" s="3" t="s">
        <v>2464</v>
      </c>
      <c r="I1076" s="5">
        <v>150000</v>
      </c>
      <c r="J1076" s="5">
        <f>I1076*1.125</f>
        <v>168750</v>
      </c>
      <c r="K1076" s="2" t="s">
        <v>12</v>
      </c>
      <c r="L1076" s="2" t="s">
        <v>141</v>
      </c>
      <c r="M1076" s="2"/>
      <c r="N1076" s="2" t="s">
        <v>2459</v>
      </c>
      <c r="O1076" s="2" t="s">
        <v>3093</v>
      </c>
      <c r="P1076" s="2"/>
    </row>
    <row r="1077" spans="1:16" ht="45">
      <c r="A1077" s="2">
        <v>11560</v>
      </c>
      <c r="B1077" s="2" t="s">
        <v>1424</v>
      </c>
      <c r="C1077" s="2"/>
      <c r="D1077" s="3" t="s">
        <v>2468</v>
      </c>
      <c r="E1077" s="2" t="s">
        <v>2469</v>
      </c>
      <c r="F1077" s="2"/>
      <c r="G1077" s="2"/>
      <c r="H1077" s="3" t="s">
        <v>3258</v>
      </c>
      <c r="I1077" s="5">
        <v>6616200</v>
      </c>
      <c r="J1077" s="5">
        <f>I1077*1.125</f>
        <v>7443225</v>
      </c>
      <c r="K1077" s="2" t="s">
        <v>12</v>
      </c>
      <c r="L1077" s="2" t="s">
        <v>141</v>
      </c>
      <c r="M1077" s="2" t="s">
        <v>3479</v>
      </c>
      <c r="N1077" s="2" t="s">
        <v>2458</v>
      </c>
      <c r="O1077" s="2" t="s">
        <v>3093</v>
      </c>
      <c r="P1077" s="2"/>
    </row>
    <row r="1078" spans="1:16" ht="35.25" customHeight="1">
      <c r="A1078" s="2">
        <v>11561</v>
      </c>
      <c r="B1078" s="2" t="s">
        <v>1424</v>
      </c>
      <c r="C1078" s="2"/>
      <c r="D1078" s="3" t="s">
        <v>2497</v>
      </c>
      <c r="E1078" s="2" t="s">
        <v>2498</v>
      </c>
      <c r="F1078" s="2"/>
      <c r="G1078" s="2"/>
      <c r="H1078" s="3" t="s">
        <v>3683</v>
      </c>
      <c r="I1078" s="5">
        <v>3552899</v>
      </c>
      <c r="J1078" s="5">
        <f aca="true" t="shared" si="21" ref="J1078:J1089">I1078*1.48</f>
        <v>5258290.52</v>
      </c>
      <c r="K1078" s="2" t="s">
        <v>30</v>
      </c>
      <c r="L1078" s="2" t="s">
        <v>141</v>
      </c>
      <c r="M1078" s="2"/>
      <c r="N1078" s="2" t="s">
        <v>2460</v>
      </c>
      <c r="O1078" s="2" t="s">
        <v>3093</v>
      </c>
      <c r="P1078" s="2"/>
    </row>
    <row r="1079" spans="1:16" ht="45">
      <c r="A1079" s="2">
        <v>11562</v>
      </c>
      <c r="B1079" s="2" t="s">
        <v>1424</v>
      </c>
      <c r="C1079" s="2"/>
      <c r="D1079" s="3" t="s">
        <v>2499</v>
      </c>
      <c r="E1079" s="2" t="s">
        <v>2500</v>
      </c>
      <c r="F1079" s="2"/>
      <c r="G1079" s="2"/>
      <c r="H1079" s="3" t="s">
        <v>2501</v>
      </c>
      <c r="I1079" s="5">
        <v>551350</v>
      </c>
      <c r="J1079" s="5">
        <f t="shared" si="21"/>
        <v>815998</v>
      </c>
      <c r="K1079" s="2" t="s">
        <v>30</v>
      </c>
      <c r="L1079" s="2" t="s">
        <v>141</v>
      </c>
      <c r="M1079" s="2"/>
      <c r="N1079" s="2" t="s">
        <v>2460</v>
      </c>
      <c r="O1079" s="2" t="s">
        <v>3093</v>
      </c>
      <c r="P1079" s="2"/>
    </row>
    <row r="1080" spans="1:16" ht="45">
      <c r="A1080" s="2">
        <v>11563</v>
      </c>
      <c r="B1080" s="2" t="s">
        <v>1424</v>
      </c>
      <c r="C1080" s="2"/>
      <c r="D1080" s="3" t="s">
        <v>2502</v>
      </c>
      <c r="E1080" s="2" t="s">
        <v>2503</v>
      </c>
      <c r="F1080" s="2"/>
      <c r="G1080" s="2"/>
      <c r="H1080" s="3" t="s">
        <v>2504</v>
      </c>
      <c r="I1080" s="5">
        <v>299934</v>
      </c>
      <c r="J1080" s="5">
        <f t="shared" si="21"/>
        <v>443902.32</v>
      </c>
      <c r="K1080" s="2" t="s">
        <v>30</v>
      </c>
      <c r="L1080" s="2" t="s">
        <v>141</v>
      </c>
      <c r="M1080" s="2"/>
      <c r="N1080" s="2" t="s">
        <v>2458</v>
      </c>
      <c r="O1080" s="2" t="s">
        <v>3093</v>
      </c>
      <c r="P1080" s="2"/>
    </row>
    <row r="1081" spans="1:16" ht="33.75">
      <c r="A1081" s="2">
        <v>11564</v>
      </c>
      <c r="B1081" s="2" t="s">
        <v>1424</v>
      </c>
      <c r="C1081" s="2"/>
      <c r="D1081" s="3" t="s">
        <v>2505</v>
      </c>
      <c r="E1081" s="2" t="s">
        <v>158</v>
      </c>
      <c r="F1081" s="2" t="s">
        <v>169</v>
      </c>
      <c r="G1081" s="2"/>
      <c r="H1081" s="3" t="s">
        <v>2506</v>
      </c>
      <c r="I1081" s="5">
        <v>2100000</v>
      </c>
      <c r="J1081" s="5">
        <f t="shared" si="21"/>
        <v>3108000</v>
      </c>
      <c r="K1081" s="2" t="s">
        <v>30</v>
      </c>
      <c r="L1081" s="2" t="s">
        <v>141</v>
      </c>
      <c r="M1081" s="2"/>
      <c r="N1081" s="2" t="s">
        <v>2458</v>
      </c>
      <c r="O1081" s="2" t="s">
        <v>3093</v>
      </c>
      <c r="P1081" s="2"/>
    </row>
    <row r="1082" spans="1:16" ht="33.75">
      <c r="A1082" s="2">
        <v>11565</v>
      </c>
      <c r="B1082" s="2" t="s">
        <v>1424</v>
      </c>
      <c r="C1082" s="2"/>
      <c r="D1082" s="3" t="s">
        <v>2507</v>
      </c>
      <c r="E1082" s="2" t="s">
        <v>743</v>
      </c>
      <c r="F1082" s="2" t="s">
        <v>2508</v>
      </c>
      <c r="G1082" s="2"/>
      <c r="H1082" s="3" t="s">
        <v>2509</v>
      </c>
      <c r="I1082" s="5">
        <v>9116021</v>
      </c>
      <c r="J1082" s="5">
        <f t="shared" si="21"/>
        <v>13491711.08</v>
      </c>
      <c r="K1082" s="2" t="s">
        <v>30</v>
      </c>
      <c r="L1082" s="2" t="s">
        <v>141</v>
      </c>
      <c r="M1082" s="2"/>
      <c r="N1082" s="2" t="s">
        <v>2458</v>
      </c>
      <c r="O1082" s="2" t="s">
        <v>3093</v>
      </c>
      <c r="P1082" s="2"/>
    </row>
    <row r="1083" spans="1:16" ht="45">
      <c r="A1083" s="2">
        <v>11566</v>
      </c>
      <c r="B1083" s="2" t="s">
        <v>1424</v>
      </c>
      <c r="C1083" s="2"/>
      <c r="D1083" s="3" t="s">
        <v>2510</v>
      </c>
      <c r="E1083" s="2" t="s">
        <v>2511</v>
      </c>
      <c r="F1083" s="2" t="s">
        <v>2512</v>
      </c>
      <c r="G1083" s="2"/>
      <c r="H1083" s="3" t="s">
        <v>3248</v>
      </c>
      <c r="I1083" s="5">
        <v>3337372</v>
      </c>
      <c r="J1083" s="5">
        <f t="shared" si="21"/>
        <v>4939310.56</v>
      </c>
      <c r="K1083" s="2" t="s">
        <v>30</v>
      </c>
      <c r="L1083" s="2" t="s">
        <v>141</v>
      </c>
      <c r="M1083" s="2"/>
      <c r="N1083" s="2" t="s">
        <v>2458</v>
      </c>
      <c r="O1083" s="2" t="s">
        <v>3093</v>
      </c>
      <c r="P1083" s="2"/>
    </row>
    <row r="1084" spans="1:16" ht="33.75">
      <c r="A1084" s="2">
        <v>11567</v>
      </c>
      <c r="B1084" s="2" t="s">
        <v>1424</v>
      </c>
      <c r="C1084" s="2"/>
      <c r="D1084" s="3" t="s">
        <v>2513</v>
      </c>
      <c r="E1084" s="2" t="s">
        <v>2514</v>
      </c>
      <c r="F1084" s="2" t="s">
        <v>2515</v>
      </c>
      <c r="G1084" s="2"/>
      <c r="H1084" s="3" t="s">
        <v>2516</v>
      </c>
      <c r="I1084" s="5">
        <v>2240000</v>
      </c>
      <c r="J1084" s="5">
        <f t="shared" si="21"/>
        <v>3315200</v>
      </c>
      <c r="K1084" s="2" t="s">
        <v>30</v>
      </c>
      <c r="L1084" s="2" t="s">
        <v>141</v>
      </c>
      <c r="M1084" s="2"/>
      <c r="N1084" s="2" t="s">
        <v>2458</v>
      </c>
      <c r="O1084" s="2" t="s">
        <v>3093</v>
      </c>
      <c r="P1084" s="2"/>
    </row>
    <row r="1085" spans="1:16" ht="33.75">
      <c r="A1085" s="2">
        <v>11568</v>
      </c>
      <c r="B1085" s="2" t="s">
        <v>1424</v>
      </c>
      <c r="C1085" s="2"/>
      <c r="D1085" s="3" t="s">
        <v>2517</v>
      </c>
      <c r="E1085" s="2" t="s">
        <v>2518</v>
      </c>
      <c r="F1085" s="2" t="s">
        <v>2519</v>
      </c>
      <c r="G1085" s="2"/>
      <c r="H1085" s="3" t="s">
        <v>2520</v>
      </c>
      <c r="I1085" s="5">
        <v>3345990</v>
      </c>
      <c r="J1085" s="5">
        <f t="shared" si="21"/>
        <v>4952065.2</v>
      </c>
      <c r="K1085" s="2" t="s">
        <v>30</v>
      </c>
      <c r="L1085" s="2" t="s">
        <v>141</v>
      </c>
      <c r="M1085" s="2"/>
      <c r="N1085" s="2" t="s">
        <v>2459</v>
      </c>
      <c r="O1085" s="2" t="s">
        <v>3093</v>
      </c>
      <c r="P1085" s="2"/>
    </row>
    <row r="1086" spans="1:16" ht="22.5">
      <c r="A1086" s="2">
        <v>11569</v>
      </c>
      <c r="B1086" s="2" t="s">
        <v>1424</v>
      </c>
      <c r="C1086" s="2"/>
      <c r="D1086" s="3" t="s">
        <v>2521</v>
      </c>
      <c r="E1086" s="2" t="s">
        <v>2522</v>
      </c>
      <c r="F1086" s="2" t="s">
        <v>2523</v>
      </c>
      <c r="G1086" s="2"/>
      <c r="H1086" s="3" t="s">
        <v>2524</v>
      </c>
      <c r="I1086" s="5">
        <v>2612381</v>
      </c>
      <c r="J1086" s="5">
        <f t="shared" si="21"/>
        <v>3866323.88</v>
      </c>
      <c r="K1086" s="2" t="s">
        <v>30</v>
      </c>
      <c r="L1086" s="2" t="s">
        <v>141</v>
      </c>
      <c r="M1086" s="2"/>
      <c r="N1086" s="2" t="s">
        <v>2458</v>
      </c>
      <c r="O1086" s="2" t="s">
        <v>3093</v>
      </c>
      <c r="P1086" s="2"/>
    </row>
    <row r="1087" spans="1:16" ht="22.5">
      <c r="A1087" s="2">
        <v>11570</v>
      </c>
      <c r="B1087" s="2" t="s">
        <v>1424</v>
      </c>
      <c r="C1087" s="2"/>
      <c r="D1087" s="3" t="s">
        <v>2525</v>
      </c>
      <c r="E1087" s="2" t="s">
        <v>2511</v>
      </c>
      <c r="F1087" s="2" t="s">
        <v>2526</v>
      </c>
      <c r="G1087" s="2"/>
      <c r="H1087" s="3" t="s">
        <v>2527</v>
      </c>
      <c r="I1087" s="5">
        <v>5527534</v>
      </c>
      <c r="J1087" s="5">
        <f t="shared" si="21"/>
        <v>8180750.32</v>
      </c>
      <c r="K1087" s="2" t="s">
        <v>30</v>
      </c>
      <c r="L1087" s="2" t="s">
        <v>141</v>
      </c>
      <c r="M1087" s="2"/>
      <c r="N1087" s="2" t="s">
        <v>146</v>
      </c>
      <c r="O1087" s="2" t="s">
        <v>3093</v>
      </c>
      <c r="P1087" s="2"/>
    </row>
    <row r="1088" spans="1:16" ht="78.75">
      <c r="A1088" s="2">
        <v>11571</v>
      </c>
      <c r="B1088" s="2" t="s">
        <v>1424</v>
      </c>
      <c r="C1088" s="2"/>
      <c r="D1088" s="3" t="s">
        <v>2528</v>
      </c>
      <c r="E1088" s="2" t="s">
        <v>2529</v>
      </c>
      <c r="F1088" s="2" t="s">
        <v>2530</v>
      </c>
      <c r="G1088" s="2"/>
      <c r="H1088" s="3" t="s">
        <v>2531</v>
      </c>
      <c r="I1088" s="5">
        <v>3605001</v>
      </c>
      <c r="J1088" s="5">
        <f t="shared" si="21"/>
        <v>5335401.4799999995</v>
      </c>
      <c r="K1088" s="2" t="s">
        <v>30</v>
      </c>
      <c r="L1088" s="2" t="s">
        <v>141</v>
      </c>
      <c r="M1088" s="2"/>
      <c r="N1088" s="2" t="s">
        <v>2458</v>
      </c>
      <c r="O1088" s="2" t="s">
        <v>3093</v>
      </c>
      <c r="P1088" s="2" t="s">
        <v>141</v>
      </c>
    </row>
    <row r="1089" spans="1:16" ht="22.5">
      <c r="A1089" s="2">
        <v>11572</v>
      </c>
      <c r="B1089" s="2" t="s">
        <v>1424</v>
      </c>
      <c r="C1089" s="2"/>
      <c r="D1089" s="3" t="s">
        <v>2532</v>
      </c>
      <c r="E1089" s="2" t="s">
        <v>2533</v>
      </c>
      <c r="F1089" s="2" t="s">
        <v>715</v>
      </c>
      <c r="G1089" s="2"/>
      <c r="H1089" s="3" t="s">
        <v>2534</v>
      </c>
      <c r="I1089" s="5">
        <v>2800000</v>
      </c>
      <c r="J1089" s="5">
        <f t="shared" si="21"/>
        <v>4144000</v>
      </c>
      <c r="K1089" s="2" t="s">
        <v>30</v>
      </c>
      <c r="L1089" s="2" t="s">
        <v>141</v>
      </c>
      <c r="M1089" s="2"/>
      <c r="N1089" s="2" t="s">
        <v>2458</v>
      </c>
      <c r="O1089" s="2" t="s">
        <v>3093</v>
      </c>
      <c r="P1089" s="2">
        <f>SUM(I1005:I1089)</f>
        <v>492680682</v>
      </c>
    </row>
    <row r="1090" spans="1:16" ht="33.75">
      <c r="A1090" s="2">
        <v>11573</v>
      </c>
      <c r="B1090" s="2" t="s">
        <v>189</v>
      </c>
      <c r="C1090" s="2" t="s">
        <v>187</v>
      </c>
      <c r="D1090" s="3" t="s">
        <v>412</v>
      </c>
      <c r="E1090" s="2" t="s">
        <v>414</v>
      </c>
      <c r="F1090" s="2" t="s">
        <v>1055</v>
      </c>
      <c r="G1090" s="2" t="s">
        <v>415</v>
      </c>
      <c r="H1090" s="3" t="s">
        <v>1056</v>
      </c>
      <c r="I1090" s="5">
        <v>50000000</v>
      </c>
      <c r="J1090" s="5">
        <f aca="true" t="shared" si="22" ref="J1090:J1108">I1090*2.772</f>
        <v>138600000</v>
      </c>
      <c r="K1090" s="2" t="s">
        <v>170</v>
      </c>
      <c r="L1090" s="2"/>
      <c r="M1090" s="2" t="s">
        <v>3543</v>
      </c>
      <c r="N1090" s="2" t="s">
        <v>415</v>
      </c>
      <c r="O1090" s="2" t="s">
        <v>694</v>
      </c>
      <c r="P1090" s="2"/>
    </row>
    <row r="1091" spans="1:16" ht="22.5">
      <c r="A1091" s="2">
        <v>11574</v>
      </c>
      <c r="B1091" s="2" t="s">
        <v>92</v>
      </c>
      <c r="C1091" s="2" t="s">
        <v>92</v>
      </c>
      <c r="D1091" s="3" t="s">
        <v>1091</v>
      </c>
      <c r="E1091" s="2" t="s">
        <v>1092</v>
      </c>
      <c r="F1091" s="2" t="s">
        <v>988</v>
      </c>
      <c r="G1091" s="2" t="s">
        <v>3487</v>
      </c>
      <c r="H1091" s="3" t="s">
        <v>956</v>
      </c>
      <c r="I1091" s="5">
        <v>21000000</v>
      </c>
      <c r="J1091" s="5">
        <f t="shared" si="22"/>
        <v>58211999.99999999</v>
      </c>
      <c r="K1091" s="2" t="s">
        <v>170</v>
      </c>
      <c r="L1091" s="2"/>
      <c r="M1091" s="2" t="s">
        <v>3476</v>
      </c>
      <c r="N1091" s="2" t="s">
        <v>2459</v>
      </c>
      <c r="O1091" s="2" t="s">
        <v>694</v>
      </c>
      <c r="P1091" s="2"/>
    </row>
    <row r="1092" spans="1:16" ht="22.5">
      <c r="A1092" s="2">
        <v>11575</v>
      </c>
      <c r="B1092" s="2" t="s">
        <v>92</v>
      </c>
      <c r="C1092" s="2" t="s">
        <v>92</v>
      </c>
      <c r="D1092" s="3" t="s">
        <v>1093</v>
      </c>
      <c r="E1092" s="2" t="s">
        <v>336</v>
      </c>
      <c r="F1092" s="2" t="s">
        <v>864</v>
      </c>
      <c r="G1092" s="2" t="s">
        <v>3486</v>
      </c>
      <c r="H1092" s="3" t="s">
        <v>362</v>
      </c>
      <c r="I1092" s="5">
        <v>2500000</v>
      </c>
      <c r="J1092" s="5">
        <f t="shared" si="22"/>
        <v>6929999.999999999</v>
      </c>
      <c r="K1092" s="2" t="s">
        <v>170</v>
      </c>
      <c r="L1092" s="2"/>
      <c r="M1092" s="2" t="s">
        <v>3476</v>
      </c>
      <c r="N1092" s="2" t="s">
        <v>2458</v>
      </c>
      <c r="O1092" s="2" t="s">
        <v>694</v>
      </c>
      <c r="P1092" s="2"/>
    </row>
    <row r="1093" spans="1:16" ht="22.5">
      <c r="A1093" s="2">
        <v>11576</v>
      </c>
      <c r="B1093" s="2" t="s">
        <v>92</v>
      </c>
      <c r="C1093" s="2" t="s">
        <v>92</v>
      </c>
      <c r="D1093" s="3" t="s">
        <v>1094</v>
      </c>
      <c r="E1093" s="2" t="s">
        <v>1018</v>
      </c>
      <c r="F1093" s="2" t="s">
        <v>1095</v>
      </c>
      <c r="G1093" s="2" t="s">
        <v>3486</v>
      </c>
      <c r="H1093" s="3" t="s">
        <v>846</v>
      </c>
      <c r="I1093" s="5">
        <v>34000000</v>
      </c>
      <c r="J1093" s="5">
        <f t="shared" si="22"/>
        <v>94248000</v>
      </c>
      <c r="K1093" s="2" t="s">
        <v>170</v>
      </c>
      <c r="L1093" s="2"/>
      <c r="M1093" s="2" t="s">
        <v>3476</v>
      </c>
      <c r="N1093" s="2" t="s">
        <v>2459</v>
      </c>
      <c r="O1093" s="2" t="s">
        <v>694</v>
      </c>
      <c r="P1093" s="2"/>
    </row>
    <row r="1094" spans="1:16" ht="22.5">
      <c r="A1094" s="2">
        <v>11577</v>
      </c>
      <c r="B1094" s="2" t="s">
        <v>92</v>
      </c>
      <c r="C1094" s="2" t="s">
        <v>92</v>
      </c>
      <c r="D1094" s="3" t="s">
        <v>1096</v>
      </c>
      <c r="E1094" s="2" t="s">
        <v>1097</v>
      </c>
      <c r="F1094" s="2" t="s">
        <v>1095</v>
      </c>
      <c r="G1094" s="2" t="s">
        <v>3487</v>
      </c>
      <c r="H1094" s="3" t="s">
        <v>846</v>
      </c>
      <c r="I1094" s="5">
        <v>30000000</v>
      </c>
      <c r="J1094" s="5">
        <f t="shared" si="22"/>
        <v>83160000</v>
      </c>
      <c r="K1094" s="2" t="s">
        <v>170</v>
      </c>
      <c r="L1094" s="2"/>
      <c r="M1094" s="2" t="s">
        <v>3476</v>
      </c>
      <c r="N1094" s="2" t="s">
        <v>2459</v>
      </c>
      <c r="O1094" s="2" t="s">
        <v>694</v>
      </c>
      <c r="P1094" s="2" t="s">
        <v>141</v>
      </c>
    </row>
    <row r="1095" spans="1:16" ht="22.5">
      <c r="A1095" s="2">
        <v>11578</v>
      </c>
      <c r="B1095" s="2" t="s">
        <v>92</v>
      </c>
      <c r="C1095" s="2" t="s">
        <v>92</v>
      </c>
      <c r="D1095" s="3" t="s">
        <v>1098</v>
      </c>
      <c r="E1095" s="2" t="s">
        <v>1099</v>
      </c>
      <c r="F1095" s="2" t="s">
        <v>1100</v>
      </c>
      <c r="G1095" s="2" t="s">
        <v>3486</v>
      </c>
      <c r="H1095" s="3" t="s">
        <v>832</v>
      </c>
      <c r="I1095" s="5">
        <v>13000000</v>
      </c>
      <c r="J1095" s="5">
        <f t="shared" si="22"/>
        <v>36036000</v>
      </c>
      <c r="K1095" s="2" t="s">
        <v>170</v>
      </c>
      <c r="L1095" s="2"/>
      <c r="M1095" s="2" t="s">
        <v>3476</v>
      </c>
      <c r="N1095" s="2" t="s">
        <v>2458</v>
      </c>
      <c r="O1095" s="2" t="s">
        <v>694</v>
      </c>
      <c r="P1095" s="2" t="s">
        <v>141</v>
      </c>
    </row>
    <row r="1096" spans="1:16" ht="22.5">
      <c r="A1096" s="2">
        <v>11579</v>
      </c>
      <c r="B1096" s="2" t="s">
        <v>92</v>
      </c>
      <c r="C1096" s="2" t="s">
        <v>92</v>
      </c>
      <c r="D1096" s="3" t="s">
        <v>1101</v>
      </c>
      <c r="E1096" s="2" t="s">
        <v>991</v>
      </c>
      <c r="F1096" s="2" t="s">
        <v>336</v>
      </c>
      <c r="G1096" s="2" t="s">
        <v>3486</v>
      </c>
      <c r="H1096" s="3" t="s">
        <v>832</v>
      </c>
      <c r="I1096" s="5">
        <v>12000000</v>
      </c>
      <c r="J1096" s="5">
        <f t="shared" si="22"/>
        <v>33263999.999999996</v>
      </c>
      <c r="K1096" s="2" t="s">
        <v>170</v>
      </c>
      <c r="L1096" s="2"/>
      <c r="M1096" s="2" t="s">
        <v>3476</v>
      </c>
      <c r="N1096" s="2" t="s">
        <v>2458</v>
      </c>
      <c r="O1096" s="2" t="s">
        <v>694</v>
      </c>
      <c r="P1096" s="2"/>
    </row>
    <row r="1097" spans="1:16" ht="33.75">
      <c r="A1097" s="2">
        <v>11580</v>
      </c>
      <c r="B1097" s="2" t="s">
        <v>92</v>
      </c>
      <c r="C1097" s="2" t="s">
        <v>92</v>
      </c>
      <c r="D1097" s="3" t="s">
        <v>991</v>
      </c>
      <c r="E1097" s="2" t="s">
        <v>1101</v>
      </c>
      <c r="F1097" s="2" t="s">
        <v>988</v>
      </c>
      <c r="G1097" s="2" t="s">
        <v>3486</v>
      </c>
      <c r="H1097" s="3" t="s">
        <v>3443</v>
      </c>
      <c r="I1097" s="5">
        <v>21000000</v>
      </c>
      <c r="J1097" s="5">
        <f t="shared" si="22"/>
        <v>58211999.99999999</v>
      </c>
      <c r="K1097" s="2" t="s">
        <v>170</v>
      </c>
      <c r="L1097" s="2"/>
      <c r="M1097" s="2" t="s">
        <v>3476</v>
      </c>
      <c r="N1097" s="2" t="s">
        <v>2458</v>
      </c>
      <c r="O1097" s="2" t="s">
        <v>694</v>
      </c>
      <c r="P1097" s="2"/>
    </row>
    <row r="1098" spans="1:16" ht="22.5">
      <c r="A1098" s="2">
        <v>11581</v>
      </c>
      <c r="B1098" s="2" t="s">
        <v>92</v>
      </c>
      <c r="C1098" s="2" t="s">
        <v>92</v>
      </c>
      <c r="D1098" s="3" t="s">
        <v>1102</v>
      </c>
      <c r="E1098" s="2" t="s">
        <v>872</v>
      </c>
      <c r="F1098" s="2" t="s">
        <v>988</v>
      </c>
      <c r="G1098" s="2" t="s">
        <v>3487</v>
      </c>
      <c r="H1098" s="3" t="s">
        <v>3444</v>
      </c>
      <c r="I1098" s="5">
        <v>37000000</v>
      </c>
      <c r="J1098" s="5">
        <f t="shared" si="22"/>
        <v>102563999.99999999</v>
      </c>
      <c r="K1098" s="2" t="s">
        <v>170</v>
      </c>
      <c r="L1098" s="2"/>
      <c r="M1098" s="2" t="s">
        <v>3476</v>
      </c>
      <c r="N1098" s="2" t="s">
        <v>2459</v>
      </c>
      <c r="O1098" s="2" t="s">
        <v>694</v>
      </c>
      <c r="P1098" s="2"/>
    </row>
    <row r="1099" spans="1:16" ht="22.5">
      <c r="A1099" s="2">
        <v>11582</v>
      </c>
      <c r="B1099" s="2" t="s">
        <v>1103</v>
      </c>
      <c r="C1099" s="2" t="s">
        <v>138</v>
      </c>
      <c r="D1099" s="3" t="s">
        <v>1104</v>
      </c>
      <c r="E1099" s="2" t="s">
        <v>1105</v>
      </c>
      <c r="F1099" s="2" t="s">
        <v>621</v>
      </c>
      <c r="G1099" s="2" t="s">
        <v>3655</v>
      </c>
      <c r="H1099" s="3" t="s">
        <v>1106</v>
      </c>
      <c r="I1099" s="5">
        <v>1368385000</v>
      </c>
      <c r="J1099" s="5">
        <f t="shared" si="22"/>
        <v>3793163219.9999995</v>
      </c>
      <c r="K1099" s="2" t="s">
        <v>170</v>
      </c>
      <c r="L1099" s="2"/>
      <c r="M1099" s="2" t="s">
        <v>3500</v>
      </c>
      <c r="N1099" s="2" t="s">
        <v>421</v>
      </c>
      <c r="O1099" s="2" t="s">
        <v>694</v>
      </c>
      <c r="P1099" s="2" t="s">
        <v>141</v>
      </c>
    </row>
    <row r="1100" spans="1:16" ht="33.75">
      <c r="A1100" s="2">
        <v>11583</v>
      </c>
      <c r="B1100" s="2" t="s">
        <v>138</v>
      </c>
      <c r="C1100" s="2" t="s">
        <v>138</v>
      </c>
      <c r="D1100" s="3" t="s">
        <v>1701</v>
      </c>
      <c r="E1100" s="2" t="s">
        <v>1702</v>
      </c>
      <c r="F1100" s="2" t="s">
        <v>1703</v>
      </c>
      <c r="G1100" s="2" t="s">
        <v>1613</v>
      </c>
      <c r="H1100" s="3" t="s">
        <v>1666</v>
      </c>
      <c r="I1100" s="5">
        <v>21000000</v>
      </c>
      <c r="J1100" s="5">
        <f t="shared" si="22"/>
        <v>58211999.99999999</v>
      </c>
      <c r="K1100" s="2" t="s">
        <v>154</v>
      </c>
      <c r="L1100" s="2"/>
      <c r="M1100" s="2" t="s">
        <v>3488</v>
      </c>
      <c r="N1100" s="2" t="s">
        <v>421</v>
      </c>
      <c r="O1100" s="2" t="s">
        <v>138</v>
      </c>
      <c r="P1100" s="2"/>
    </row>
    <row r="1101" spans="1:16" ht="45">
      <c r="A1101" s="2">
        <v>11584</v>
      </c>
      <c r="B1101" s="2" t="s">
        <v>138</v>
      </c>
      <c r="C1101" s="2" t="s">
        <v>138</v>
      </c>
      <c r="D1101" s="3" t="s">
        <v>1704</v>
      </c>
      <c r="E1101" s="2" t="s">
        <v>170</v>
      </c>
      <c r="F1101" s="2" t="s">
        <v>170</v>
      </c>
      <c r="G1101" s="2" t="s">
        <v>522</v>
      </c>
      <c r="H1101" s="3" t="s">
        <v>1705</v>
      </c>
      <c r="I1101" s="5">
        <v>90630000</v>
      </c>
      <c r="J1101" s="5">
        <f t="shared" si="22"/>
        <v>251226359.99999997</v>
      </c>
      <c r="K1101" s="2" t="s">
        <v>154</v>
      </c>
      <c r="L1101" s="2"/>
      <c r="M1101" s="2" t="s">
        <v>3514</v>
      </c>
      <c r="N1101" s="2" t="s">
        <v>2460</v>
      </c>
      <c r="O1101" s="2" t="s">
        <v>138</v>
      </c>
      <c r="P1101" s="2"/>
    </row>
    <row r="1102" spans="1:16" ht="33.75">
      <c r="A1102" s="2">
        <v>11585</v>
      </c>
      <c r="B1102" s="2" t="s">
        <v>138</v>
      </c>
      <c r="C1102" s="2" t="s">
        <v>138</v>
      </c>
      <c r="D1102" s="3" t="s">
        <v>1706</v>
      </c>
      <c r="E1102" s="2" t="s">
        <v>1707</v>
      </c>
      <c r="F1102" s="2" t="s">
        <v>1708</v>
      </c>
      <c r="G1102" s="2" t="s">
        <v>1613</v>
      </c>
      <c r="H1102" s="3" t="s">
        <v>1709</v>
      </c>
      <c r="I1102" s="5">
        <v>75000000</v>
      </c>
      <c r="J1102" s="5">
        <f t="shared" si="22"/>
        <v>207899999.99999997</v>
      </c>
      <c r="K1102" s="2" t="s">
        <v>154</v>
      </c>
      <c r="L1102" s="2"/>
      <c r="M1102" s="2" t="s">
        <v>3652</v>
      </c>
      <c r="N1102" s="2" t="s">
        <v>421</v>
      </c>
      <c r="O1102" s="2" t="s">
        <v>138</v>
      </c>
      <c r="P1102" s="2" t="s">
        <v>141</v>
      </c>
    </row>
    <row r="1103" spans="1:16" ht="22.5">
      <c r="A1103" s="2">
        <v>11586</v>
      </c>
      <c r="B1103" s="2" t="s">
        <v>138</v>
      </c>
      <c r="C1103" s="2" t="s">
        <v>138</v>
      </c>
      <c r="D1103" s="3" t="s">
        <v>1710</v>
      </c>
      <c r="E1103" s="2" t="s">
        <v>1711</v>
      </c>
      <c r="F1103" s="2" t="s">
        <v>1712</v>
      </c>
      <c r="G1103" s="2" t="s">
        <v>1613</v>
      </c>
      <c r="H1103" s="3" t="s">
        <v>3439</v>
      </c>
      <c r="I1103" s="5">
        <v>190000000</v>
      </c>
      <c r="J1103" s="5">
        <f t="shared" si="22"/>
        <v>526679999.99999994</v>
      </c>
      <c r="K1103" s="2" t="s">
        <v>154</v>
      </c>
      <c r="L1103" s="2"/>
      <c r="M1103" s="2" t="s">
        <v>3654</v>
      </c>
      <c r="N1103" s="2" t="s">
        <v>421</v>
      </c>
      <c r="O1103" s="2" t="s">
        <v>138</v>
      </c>
      <c r="P1103" s="2" t="s">
        <v>141</v>
      </c>
    </row>
    <row r="1104" spans="1:16" ht="33.75">
      <c r="A1104" s="2">
        <v>11587</v>
      </c>
      <c r="B1104" s="2" t="s">
        <v>187</v>
      </c>
      <c r="C1104" s="2"/>
      <c r="D1104" s="3" t="s">
        <v>1803</v>
      </c>
      <c r="E1104" s="2" t="s">
        <v>170</v>
      </c>
      <c r="F1104" s="2" t="s">
        <v>170</v>
      </c>
      <c r="G1104" s="2" t="s">
        <v>170</v>
      </c>
      <c r="H1104" s="3" t="s">
        <v>1804</v>
      </c>
      <c r="I1104" s="5">
        <v>1000000000</v>
      </c>
      <c r="J1104" s="5">
        <f t="shared" si="22"/>
        <v>2772000000</v>
      </c>
      <c r="K1104" s="2" t="s">
        <v>170</v>
      </c>
      <c r="L1104" s="2"/>
      <c r="M1104" s="2" t="s">
        <v>3474</v>
      </c>
      <c r="N1104" s="2" t="s">
        <v>415</v>
      </c>
      <c r="O1104" s="2" t="s">
        <v>187</v>
      </c>
      <c r="P1104" s="2"/>
    </row>
    <row r="1105" spans="1:16" ht="22.5">
      <c r="A1105" s="2">
        <v>11588</v>
      </c>
      <c r="B1105" s="2" t="s">
        <v>187</v>
      </c>
      <c r="C1105" s="2"/>
      <c r="D1105" s="3" t="s">
        <v>1805</v>
      </c>
      <c r="E1105" s="2" t="s">
        <v>170</v>
      </c>
      <c r="F1105" s="2" t="s">
        <v>170</v>
      </c>
      <c r="G1105" s="2" t="s">
        <v>170</v>
      </c>
      <c r="H1105" s="3" t="s">
        <v>1806</v>
      </c>
      <c r="I1105" s="5">
        <v>150000000</v>
      </c>
      <c r="J1105" s="5">
        <f t="shared" si="22"/>
        <v>415799999.99999994</v>
      </c>
      <c r="K1105" s="2" t="s">
        <v>170</v>
      </c>
      <c r="L1105" s="2"/>
      <c r="M1105" s="2" t="s">
        <v>3474</v>
      </c>
      <c r="N1105" s="2" t="s">
        <v>415</v>
      </c>
      <c r="O1105" s="2" t="s">
        <v>187</v>
      </c>
      <c r="P1105" s="2"/>
    </row>
    <row r="1106" spans="1:16" ht="22.5">
      <c r="A1106" s="2">
        <v>11589</v>
      </c>
      <c r="B1106" s="2" t="s">
        <v>187</v>
      </c>
      <c r="C1106" s="2"/>
      <c r="D1106" s="3" t="s">
        <v>1807</v>
      </c>
      <c r="E1106" s="2" t="s">
        <v>170</v>
      </c>
      <c r="F1106" s="2" t="s">
        <v>170</v>
      </c>
      <c r="G1106" s="2" t="s">
        <v>170</v>
      </c>
      <c r="H1106" s="3" t="s">
        <v>1808</v>
      </c>
      <c r="I1106" s="5">
        <v>150000000</v>
      </c>
      <c r="J1106" s="5">
        <f t="shared" si="22"/>
        <v>415799999.99999994</v>
      </c>
      <c r="K1106" s="2" t="s">
        <v>170</v>
      </c>
      <c r="L1106" s="2"/>
      <c r="M1106" s="2" t="s">
        <v>3474</v>
      </c>
      <c r="N1106" s="2" t="s">
        <v>415</v>
      </c>
      <c r="O1106" s="2" t="s">
        <v>187</v>
      </c>
      <c r="P1106" s="2"/>
    </row>
    <row r="1107" spans="1:16" ht="22.5">
      <c r="A1107" s="2">
        <v>11590</v>
      </c>
      <c r="B1107" s="2" t="s">
        <v>187</v>
      </c>
      <c r="C1107" s="2"/>
      <c r="D1107" s="3" t="s">
        <v>1809</v>
      </c>
      <c r="E1107" s="2" t="s">
        <v>170</v>
      </c>
      <c r="F1107" s="2" t="s">
        <v>170</v>
      </c>
      <c r="G1107" s="2" t="s">
        <v>170</v>
      </c>
      <c r="H1107" s="3" t="s">
        <v>1723</v>
      </c>
      <c r="I1107" s="5">
        <v>75000000</v>
      </c>
      <c r="J1107" s="5">
        <f t="shared" si="22"/>
        <v>207899999.99999997</v>
      </c>
      <c r="K1107" s="2" t="s">
        <v>170</v>
      </c>
      <c r="L1107" s="2"/>
      <c r="M1107" s="2" t="s">
        <v>3474</v>
      </c>
      <c r="N1107" s="2" t="s">
        <v>415</v>
      </c>
      <c r="O1107" s="2" t="s">
        <v>187</v>
      </c>
      <c r="P1107" s="2"/>
    </row>
    <row r="1108" spans="1:16" ht="15">
      <c r="A1108" s="2">
        <v>11591</v>
      </c>
      <c r="B1108" s="2" t="s">
        <v>187</v>
      </c>
      <c r="C1108" s="2"/>
      <c r="D1108" s="3" t="s">
        <v>1810</v>
      </c>
      <c r="E1108" s="2" t="s">
        <v>170</v>
      </c>
      <c r="F1108" s="2" t="s">
        <v>170</v>
      </c>
      <c r="G1108" s="2" t="s">
        <v>170</v>
      </c>
      <c r="H1108" s="3" t="s">
        <v>1811</v>
      </c>
      <c r="I1108" s="5">
        <v>30000000</v>
      </c>
      <c r="J1108" s="5">
        <f t="shared" si="22"/>
        <v>83160000</v>
      </c>
      <c r="K1108" s="2" t="s">
        <v>170</v>
      </c>
      <c r="L1108" s="2"/>
      <c r="M1108" s="2" t="s">
        <v>190</v>
      </c>
      <c r="N1108" s="2" t="s">
        <v>415</v>
      </c>
      <c r="O1108" s="2" t="s">
        <v>187</v>
      </c>
      <c r="P1108" s="2"/>
    </row>
    <row r="1109" spans="1:16" ht="22.5">
      <c r="A1109" s="2">
        <v>11592</v>
      </c>
      <c r="B1109" s="2" t="s">
        <v>187</v>
      </c>
      <c r="C1109" s="2"/>
      <c r="D1109" s="3" t="s">
        <v>1812</v>
      </c>
      <c r="E1109" s="2" t="s">
        <v>170</v>
      </c>
      <c r="F1109" s="2" t="s">
        <v>170</v>
      </c>
      <c r="G1109" s="2" t="s">
        <v>170</v>
      </c>
      <c r="H1109" s="3" t="s">
        <v>1790</v>
      </c>
      <c r="I1109" s="5">
        <v>15000000</v>
      </c>
      <c r="J1109" s="5">
        <f>I1109*1.125</f>
        <v>16875000</v>
      </c>
      <c r="K1109" s="2" t="s">
        <v>12</v>
      </c>
      <c r="L1109" s="2" t="s">
        <v>141</v>
      </c>
      <c r="M1109" s="2" t="s">
        <v>190</v>
      </c>
      <c r="N1109" s="2" t="s">
        <v>415</v>
      </c>
      <c r="O1109" s="2" t="s">
        <v>187</v>
      </c>
      <c r="P1109" s="2"/>
    </row>
    <row r="1110" spans="1:16" ht="22.5">
      <c r="A1110" s="2">
        <v>11593</v>
      </c>
      <c r="B1110" s="2" t="s">
        <v>187</v>
      </c>
      <c r="C1110" s="2"/>
      <c r="D1110" s="3" t="s">
        <v>1813</v>
      </c>
      <c r="E1110" s="2" t="s">
        <v>170</v>
      </c>
      <c r="F1110" s="2" t="s">
        <v>170</v>
      </c>
      <c r="G1110" s="2" t="s">
        <v>170</v>
      </c>
      <c r="H1110" s="3" t="s">
        <v>1814</v>
      </c>
      <c r="I1110" s="5">
        <v>13900000</v>
      </c>
      <c r="J1110" s="5">
        <f>I1110*1.125</f>
        <v>15637500</v>
      </c>
      <c r="K1110" s="2" t="s">
        <v>12</v>
      </c>
      <c r="L1110" s="2" t="s">
        <v>141</v>
      </c>
      <c r="M1110" s="2" t="s">
        <v>190</v>
      </c>
      <c r="N1110" s="2" t="s">
        <v>415</v>
      </c>
      <c r="O1110" s="2" t="s">
        <v>187</v>
      </c>
      <c r="P1110" s="2"/>
    </row>
    <row r="1111" spans="1:16" ht="22.5">
      <c r="A1111" s="2">
        <v>11594</v>
      </c>
      <c r="B1111" s="2" t="s">
        <v>187</v>
      </c>
      <c r="C1111" s="2"/>
      <c r="D1111" s="3" t="s">
        <v>1758</v>
      </c>
      <c r="E1111" s="2" t="s">
        <v>170</v>
      </c>
      <c r="F1111" s="2" t="s">
        <v>170</v>
      </c>
      <c r="G1111" s="2" t="s">
        <v>170</v>
      </c>
      <c r="H1111" s="3" t="s">
        <v>1759</v>
      </c>
      <c r="I1111" s="5">
        <v>12500000</v>
      </c>
      <c r="J1111" s="5">
        <f>I1111*2.772</f>
        <v>34650000</v>
      </c>
      <c r="K1111" s="2" t="s">
        <v>170</v>
      </c>
      <c r="L1111" s="2"/>
      <c r="M1111" s="2" t="s">
        <v>190</v>
      </c>
      <c r="N1111" s="2" t="s">
        <v>2458</v>
      </c>
      <c r="O1111" s="2" t="s">
        <v>187</v>
      </c>
      <c r="P1111" s="2"/>
    </row>
    <row r="1112" spans="1:16" ht="22.5">
      <c r="A1112" s="2">
        <v>11595</v>
      </c>
      <c r="B1112" s="2" t="s">
        <v>187</v>
      </c>
      <c r="C1112" s="2"/>
      <c r="D1112" s="3" t="s">
        <v>1815</v>
      </c>
      <c r="E1112" s="2" t="s">
        <v>170</v>
      </c>
      <c r="F1112" s="2" t="s">
        <v>170</v>
      </c>
      <c r="G1112" s="2" t="s">
        <v>170</v>
      </c>
      <c r="H1112" s="3" t="s">
        <v>1816</v>
      </c>
      <c r="I1112" s="5">
        <v>4000000</v>
      </c>
      <c r="J1112" s="5">
        <f>I1112*1.125</f>
        <v>4500000</v>
      </c>
      <c r="K1112" s="2" t="s">
        <v>12</v>
      </c>
      <c r="L1112" s="2" t="s">
        <v>141</v>
      </c>
      <c r="M1112" s="2" t="s">
        <v>3510</v>
      </c>
      <c r="N1112" s="2" t="s">
        <v>2458</v>
      </c>
      <c r="O1112" s="2" t="s">
        <v>187</v>
      </c>
      <c r="P1112" s="2"/>
    </row>
    <row r="1113" spans="1:16" ht="22.5">
      <c r="A1113" s="2">
        <v>11597</v>
      </c>
      <c r="B1113" s="2" t="s">
        <v>671</v>
      </c>
      <c r="C1113" s="2" t="s">
        <v>671</v>
      </c>
      <c r="D1113" s="3" t="s">
        <v>745</v>
      </c>
      <c r="E1113" s="2" t="s">
        <v>695</v>
      </c>
      <c r="F1113" s="2" t="s">
        <v>1071</v>
      </c>
      <c r="G1113" s="2" t="s">
        <v>190</v>
      </c>
      <c r="H1113" s="3" t="s">
        <v>3434</v>
      </c>
      <c r="I1113" s="5">
        <v>14615000</v>
      </c>
      <c r="J1113" s="5">
        <f aca="true" t="shared" si="23" ref="J1113:J1119">I1113*2.772</f>
        <v>40512780</v>
      </c>
      <c r="K1113" s="2" t="s">
        <v>170</v>
      </c>
      <c r="L1113" s="2"/>
      <c r="M1113" s="2" t="s">
        <v>3491</v>
      </c>
      <c r="N1113" s="2" t="s">
        <v>2458</v>
      </c>
      <c r="O1113" s="2" t="s">
        <v>694</v>
      </c>
      <c r="P1113" s="2" t="s">
        <v>141</v>
      </c>
    </row>
    <row r="1114" spans="1:16" ht="22.5">
      <c r="A1114" s="2">
        <v>11598</v>
      </c>
      <c r="B1114" s="2" t="s">
        <v>1529</v>
      </c>
      <c r="C1114" s="2"/>
      <c r="D1114" s="3" t="s">
        <v>1548</v>
      </c>
      <c r="E1114" s="2"/>
      <c r="F1114" s="2"/>
      <c r="G1114" s="2"/>
      <c r="H1114" s="3" t="s">
        <v>1549</v>
      </c>
      <c r="I1114" s="5">
        <v>980000</v>
      </c>
      <c r="J1114" s="5">
        <f t="shared" si="23"/>
        <v>2716560</v>
      </c>
      <c r="K1114" s="2" t="s">
        <v>170</v>
      </c>
      <c r="L1114" s="2"/>
      <c r="M1114" s="2"/>
      <c r="N1114" s="2" t="s">
        <v>2459</v>
      </c>
      <c r="O1114" s="2" t="s">
        <v>1591</v>
      </c>
      <c r="P1114" s="2"/>
    </row>
    <row r="1115" spans="1:16" ht="22.5">
      <c r="A1115" s="2">
        <v>11599</v>
      </c>
      <c r="B1115" s="2" t="s">
        <v>3259</v>
      </c>
      <c r="C1115" s="2"/>
      <c r="D1115" s="3" t="s">
        <v>1561</v>
      </c>
      <c r="E1115" s="2"/>
      <c r="F1115" s="2"/>
      <c r="G1115" s="2"/>
      <c r="H1115" s="3" t="s">
        <v>1562</v>
      </c>
      <c r="I1115" s="5">
        <v>20000000</v>
      </c>
      <c r="J1115" s="5">
        <f t="shared" si="23"/>
        <v>55439999.99999999</v>
      </c>
      <c r="K1115" s="2" t="s">
        <v>170</v>
      </c>
      <c r="L1115" s="2"/>
      <c r="M1115" s="2"/>
      <c r="N1115" s="2" t="s">
        <v>2458</v>
      </c>
      <c r="O1115" s="2" t="s">
        <v>1591</v>
      </c>
      <c r="P1115" s="2"/>
    </row>
    <row r="1116" spans="1:16" ht="22.5">
      <c r="A1116" s="2">
        <v>11600</v>
      </c>
      <c r="B1116" s="2" t="s">
        <v>1541</v>
      </c>
      <c r="C1116" s="2" t="s">
        <v>1541</v>
      </c>
      <c r="D1116" s="3" t="s">
        <v>1563</v>
      </c>
      <c r="E1116" s="2" t="s">
        <v>1563</v>
      </c>
      <c r="F1116" s="2"/>
      <c r="G1116" s="2"/>
      <c r="H1116" s="3" t="s">
        <v>3315</v>
      </c>
      <c r="I1116" s="5">
        <v>10000000</v>
      </c>
      <c r="J1116" s="5">
        <f t="shared" si="23"/>
        <v>27719999.999999996</v>
      </c>
      <c r="K1116" s="2" t="s">
        <v>170</v>
      </c>
      <c r="L1116" s="2"/>
      <c r="M1116" s="2"/>
      <c r="N1116" s="2" t="s">
        <v>146</v>
      </c>
      <c r="O1116" s="2" t="s">
        <v>1591</v>
      </c>
      <c r="P1116" s="2"/>
    </row>
    <row r="1117" spans="1:16" ht="33.75">
      <c r="A1117" s="2">
        <v>11601</v>
      </c>
      <c r="B1117" s="2" t="s">
        <v>1529</v>
      </c>
      <c r="C1117" s="2" t="s">
        <v>1529</v>
      </c>
      <c r="D1117" s="3" t="s">
        <v>1564</v>
      </c>
      <c r="E1117" s="2" t="s">
        <v>1565</v>
      </c>
      <c r="F1117" s="2" t="s">
        <v>1566</v>
      </c>
      <c r="G1117" s="2"/>
      <c r="H1117" s="3" t="s">
        <v>1567</v>
      </c>
      <c r="I1117" s="5">
        <v>20000000</v>
      </c>
      <c r="J1117" s="5">
        <f t="shared" si="23"/>
        <v>55439999.99999999</v>
      </c>
      <c r="K1117" s="2" t="s">
        <v>170</v>
      </c>
      <c r="L1117" s="2"/>
      <c r="M1117" s="2"/>
      <c r="N1117" s="2" t="s">
        <v>2459</v>
      </c>
      <c r="O1117" s="2" t="s">
        <v>1591</v>
      </c>
      <c r="P1117" s="2"/>
    </row>
    <row r="1118" spans="1:16" ht="22.5">
      <c r="A1118" s="2">
        <v>11602</v>
      </c>
      <c r="B1118" s="2" t="s">
        <v>1555</v>
      </c>
      <c r="C1118" s="2" t="s">
        <v>1108</v>
      </c>
      <c r="D1118" s="3" t="s">
        <v>1568</v>
      </c>
      <c r="E1118" s="2"/>
      <c r="F1118" s="2"/>
      <c r="G1118" s="2"/>
      <c r="H1118" s="3" t="s">
        <v>1569</v>
      </c>
      <c r="I1118" s="5">
        <v>30000000</v>
      </c>
      <c r="J1118" s="5">
        <f t="shared" si="23"/>
        <v>83160000</v>
      </c>
      <c r="K1118" s="2" t="s">
        <v>170</v>
      </c>
      <c r="L1118" s="2"/>
      <c r="M1118" s="2"/>
      <c r="N1118" s="2" t="s">
        <v>2458</v>
      </c>
      <c r="O1118" s="2" t="s">
        <v>1591</v>
      </c>
      <c r="P1118" s="2"/>
    </row>
    <row r="1119" spans="1:16" ht="22.5">
      <c r="A1119" s="2">
        <v>11603</v>
      </c>
      <c r="B1119" s="2" t="s">
        <v>1555</v>
      </c>
      <c r="C1119" s="2" t="s">
        <v>1108</v>
      </c>
      <c r="D1119" s="3" t="s">
        <v>1142</v>
      </c>
      <c r="E1119" s="2" t="s">
        <v>1570</v>
      </c>
      <c r="F1119" s="2" t="s">
        <v>538</v>
      </c>
      <c r="G1119" s="2"/>
      <c r="H1119" s="3" t="s">
        <v>1571</v>
      </c>
      <c r="I1119" s="5">
        <v>25000000</v>
      </c>
      <c r="J1119" s="5">
        <f t="shared" si="23"/>
        <v>69300000</v>
      </c>
      <c r="K1119" s="2" t="s">
        <v>170</v>
      </c>
      <c r="L1119" s="2"/>
      <c r="M1119" s="2"/>
      <c r="N1119" s="2" t="s">
        <v>2459</v>
      </c>
      <c r="O1119" s="2" t="s">
        <v>1591</v>
      </c>
      <c r="P1119" s="2"/>
    </row>
    <row r="1120" spans="1:16" ht="22.5">
      <c r="A1120" s="2">
        <v>11605</v>
      </c>
      <c r="B1120" s="2" t="s">
        <v>186</v>
      </c>
      <c r="C1120" s="2" t="s">
        <v>186</v>
      </c>
      <c r="D1120" s="3" t="s">
        <v>239</v>
      </c>
      <c r="E1120" s="2" t="s">
        <v>240</v>
      </c>
      <c r="F1120" s="2" t="s">
        <v>241</v>
      </c>
      <c r="G1120" s="2" t="s">
        <v>3486</v>
      </c>
      <c r="H1120" s="3" t="s">
        <v>242</v>
      </c>
      <c r="I1120" s="5">
        <v>7840000</v>
      </c>
      <c r="J1120" s="5">
        <f>I1120*2.026</f>
        <v>15883839.999999998</v>
      </c>
      <c r="K1120" s="2" t="s">
        <v>42</v>
      </c>
      <c r="L1120" s="2" t="s">
        <v>141</v>
      </c>
      <c r="M1120" s="2" t="s">
        <v>3500</v>
      </c>
      <c r="N1120" s="2" t="s">
        <v>2459</v>
      </c>
      <c r="O1120" s="2" t="s">
        <v>694</v>
      </c>
      <c r="P1120" s="2"/>
    </row>
    <row r="1121" spans="1:16" ht="33.75">
      <c r="A1121" s="2">
        <v>11606</v>
      </c>
      <c r="B1121" s="2" t="s">
        <v>186</v>
      </c>
      <c r="C1121" s="2" t="s">
        <v>186</v>
      </c>
      <c r="D1121" s="3" t="s">
        <v>243</v>
      </c>
      <c r="E1121" s="2" t="s">
        <v>244</v>
      </c>
      <c r="F1121" s="2" t="s">
        <v>245</v>
      </c>
      <c r="G1121" s="2" t="s">
        <v>3486</v>
      </c>
      <c r="H1121" s="3" t="s">
        <v>246</v>
      </c>
      <c r="I1121" s="5">
        <v>9800000</v>
      </c>
      <c r="J1121" s="5">
        <f>I1121*2.026</f>
        <v>19854799.999999996</v>
      </c>
      <c r="K1121" s="2" t="s">
        <v>42</v>
      </c>
      <c r="L1121" s="2" t="s">
        <v>141</v>
      </c>
      <c r="M1121" s="2" t="s">
        <v>3476</v>
      </c>
      <c r="N1121" s="2" t="s">
        <v>2459</v>
      </c>
      <c r="O1121" s="2" t="s">
        <v>694</v>
      </c>
      <c r="P1121" s="2" t="s">
        <v>141</v>
      </c>
    </row>
    <row r="1122" spans="1:16" ht="22.5">
      <c r="A1122" s="2">
        <v>11607</v>
      </c>
      <c r="B1122" s="2" t="s">
        <v>700</v>
      </c>
      <c r="C1122" s="2" t="s">
        <v>2179</v>
      </c>
      <c r="D1122" s="3" t="s">
        <v>2180</v>
      </c>
      <c r="E1122" s="2" t="s">
        <v>595</v>
      </c>
      <c r="F1122" s="2" t="s">
        <v>2181</v>
      </c>
      <c r="G1122" s="2" t="s">
        <v>3547</v>
      </c>
      <c r="H1122" s="3" t="s">
        <v>2182</v>
      </c>
      <c r="I1122" s="5">
        <v>5075000</v>
      </c>
      <c r="J1122" s="5">
        <f>I1122*1.48</f>
        <v>7511000</v>
      </c>
      <c r="K1122" s="2" t="s">
        <v>30</v>
      </c>
      <c r="L1122" s="2"/>
      <c r="M1122" s="2" t="s">
        <v>3476</v>
      </c>
      <c r="N1122" s="2" t="s">
        <v>2458</v>
      </c>
      <c r="O1122" s="2" t="s">
        <v>1817</v>
      </c>
      <c r="P1122" s="2" t="s">
        <v>141</v>
      </c>
    </row>
    <row r="1123" spans="1:16" ht="22.5">
      <c r="A1123" s="2">
        <v>11608</v>
      </c>
      <c r="B1123" s="2" t="s">
        <v>700</v>
      </c>
      <c r="C1123" s="2" t="s">
        <v>700</v>
      </c>
      <c r="D1123" s="3" t="s">
        <v>2183</v>
      </c>
      <c r="E1123" s="2" t="s">
        <v>2184</v>
      </c>
      <c r="F1123" s="2" t="s">
        <v>2185</v>
      </c>
      <c r="G1123" s="2" t="s">
        <v>3480</v>
      </c>
      <c r="H1123" s="3" t="s">
        <v>2186</v>
      </c>
      <c r="I1123" s="5">
        <v>1900000</v>
      </c>
      <c r="J1123" s="5">
        <f>I1123*1.48</f>
        <v>2812000</v>
      </c>
      <c r="K1123" s="2" t="s">
        <v>30</v>
      </c>
      <c r="L1123" s="2"/>
      <c r="M1123" s="2" t="s">
        <v>3497</v>
      </c>
      <c r="N1123" s="2" t="s">
        <v>2459</v>
      </c>
      <c r="O1123" s="2" t="s">
        <v>1817</v>
      </c>
      <c r="P1123" s="2"/>
    </row>
    <row r="1124" spans="1:16" ht="22.5">
      <c r="A1124" s="2">
        <v>11609</v>
      </c>
      <c r="B1124" s="2" t="s">
        <v>700</v>
      </c>
      <c r="C1124" s="2" t="s">
        <v>700</v>
      </c>
      <c r="D1124" s="3" t="s">
        <v>2187</v>
      </c>
      <c r="E1124" s="2" t="s">
        <v>2188</v>
      </c>
      <c r="F1124" s="2" t="s">
        <v>2189</v>
      </c>
      <c r="G1124" s="2" t="s">
        <v>3547</v>
      </c>
      <c r="H1124" s="3" t="s">
        <v>2186</v>
      </c>
      <c r="I1124" s="5">
        <v>2000000</v>
      </c>
      <c r="J1124" s="5">
        <f>I1124*1.48</f>
        <v>2960000</v>
      </c>
      <c r="K1124" s="2" t="s">
        <v>30</v>
      </c>
      <c r="L1124" s="2"/>
      <c r="M1124" s="2" t="s">
        <v>3497</v>
      </c>
      <c r="N1124" s="2" t="s">
        <v>2459</v>
      </c>
      <c r="O1124" s="2" t="s">
        <v>1817</v>
      </c>
      <c r="P1124" s="2"/>
    </row>
    <row r="1125" spans="1:16" ht="33.75">
      <c r="A1125" s="2">
        <v>11610</v>
      </c>
      <c r="B1125" s="2" t="s">
        <v>700</v>
      </c>
      <c r="C1125" s="2" t="s">
        <v>700</v>
      </c>
      <c r="D1125" s="3" t="s">
        <v>2190</v>
      </c>
      <c r="E1125" s="2" t="s">
        <v>2188</v>
      </c>
      <c r="F1125" s="2" t="s">
        <v>2191</v>
      </c>
      <c r="G1125" s="2" t="s">
        <v>3477</v>
      </c>
      <c r="H1125" s="3" t="s">
        <v>2192</v>
      </c>
      <c r="I1125" s="5">
        <v>2400000</v>
      </c>
      <c r="J1125" s="5">
        <f>I1125*1.48</f>
        <v>3552000</v>
      </c>
      <c r="K1125" s="2" t="s">
        <v>30</v>
      </c>
      <c r="L1125" s="2"/>
      <c r="M1125" s="2" t="s">
        <v>3497</v>
      </c>
      <c r="N1125" s="2" t="s">
        <v>2458</v>
      </c>
      <c r="O1125" s="2" t="s">
        <v>1817</v>
      </c>
      <c r="P1125" s="2"/>
    </row>
    <row r="1126" spans="1:16" ht="33.75">
      <c r="A1126" s="2">
        <v>11611</v>
      </c>
      <c r="B1126" s="2" t="s">
        <v>700</v>
      </c>
      <c r="C1126" s="2" t="s">
        <v>138</v>
      </c>
      <c r="D1126" s="3" t="s">
        <v>2193</v>
      </c>
      <c r="E1126" s="2" t="s">
        <v>2194</v>
      </c>
      <c r="F1126" s="2" t="s">
        <v>2195</v>
      </c>
      <c r="G1126" s="2" t="s">
        <v>3477</v>
      </c>
      <c r="H1126" s="3" t="s">
        <v>2196</v>
      </c>
      <c r="I1126" s="5">
        <v>2400000</v>
      </c>
      <c r="J1126" s="5">
        <f>I1126*1.48</f>
        <v>3552000</v>
      </c>
      <c r="K1126" s="2" t="s">
        <v>30</v>
      </c>
      <c r="L1126" s="2"/>
      <c r="M1126" s="2" t="s">
        <v>3497</v>
      </c>
      <c r="N1126" s="2" t="s">
        <v>2459</v>
      </c>
      <c r="O1126" s="2" t="s">
        <v>1817</v>
      </c>
      <c r="P1126" s="2"/>
    </row>
    <row r="1127" spans="1:16" ht="22.5">
      <c r="A1127" s="2">
        <v>11612</v>
      </c>
      <c r="B1127" s="2" t="s">
        <v>700</v>
      </c>
      <c r="C1127" s="2" t="s">
        <v>700</v>
      </c>
      <c r="D1127" s="3" t="s">
        <v>2201</v>
      </c>
      <c r="E1127" s="2" t="s">
        <v>2202</v>
      </c>
      <c r="F1127" s="2" t="s">
        <v>2153</v>
      </c>
      <c r="G1127" s="2" t="s">
        <v>3628</v>
      </c>
      <c r="H1127" s="3" t="s">
        <v>2203</v>
      </c>
      <c r="I1127" s="5">
        <v>2300000</v>
      </c>
      <c r="J1127" s="5">
        <f>I1127*2.026</f>
        <v>4659800</v>
      </c>
      <c r="K1127" s="2" t="s">
        <v>42</v>
      </c>
      <c r="L1127" s="2"/>
      <c r="M1127" s="2" t="s">
        <v>3476</v>
      </c>
      <c r="N1127" s="2" t="s">
        <v>2458</v>
      </c>
      <c r="O1127" s="2" t="s">
        <v>1817</v>
      </c>
      <c r="P1127" s="2" t="s">
        <v>141</v>
      </c>
    </row>
    <row r="1128" spans="1:16" ht="22.5">
      <c r="A1128" s="2">
        <v>11613</v>
      </c>
      <c r="B1128" s="2" t="s">
        <v>700</v>
      </c>
      <c r="C1128" s="2" t="s">
        <v>700</v>
      </c>
      <c r="D1128" s="3" t="s">
        <v>2204</v>
      </c>
      <c r="E1128" s="2" t="s">
        <v>726</v>
      </c>
      <c r="F1128" s="2" t="s">
        <v>2153</v>
      </c>
      <c r="G1128" s="2" t="s">
        <v>3628</v>
      </c>
      <c r="H1128" s="3" t="s">
        <v>2205</v>
      </c>
      <c r="I1128" s="5">
        <v>7300000</v>
      </c>
      <c r="J1128" s="5">
        <f>I1128*2.026</f>
        <v>14789799.999999998</v>
      </c>
      <c r="K1128" s="2" t="s">
        <v>42</v>
      </c>
      <c r="L1128" s="2"/>
      <c r="M1128" s="2" t="s">
        <v>3476</v>
      </c>
      <c r="N1128" s="2" t="s">
        <v>2458</v>
      </c>
      <c r="O1128" s="2" t="s">
        <v>1817</v>
      </c>
      <c r="P1128" s="2"/>
    </row>
    <row r="1129" spans="1:16" ht="22.5">
      <c r="A1129" s="2">
        <v>11614</v>
      </c>
      <c r="B1129" s="2" t="s">
        <v>475</v>
      </c>
      <c r="C1129" s="2" t="s">
        <v>475</v>
      </c>
      <c r="D1129" s="3" t="s">
        <v>537</v>
      </c>
      <c r="E1129" s="2" t="s">
        <v>538</v>
      </c>
      <c r="F1129" s="2" t="s">
        <v>507</v>
      </c>
      <c r="G1129" s="2" t="s">
        <v>3486</v>
      </c>
      <c r="H1129" s="3" t="s">
        <v>539</v>
      </c>
      <c r="I1129" s="5">
        <v>2000000</v>
      </c>
      <c r="J1129" s="5">
        <f>I1129*2.772</f>
        <v>5544000</v>
      </c>
      <c r="K1129" s="2" t="s">
        <v>154</v>
      </c>
      <c r="L1129" s="2" t="s">
        <v>141</v>
      </c>
      <c r="M1129" s="2" t="s">
        <v>3476</v>
      </c>
      <c r="N1129" s="2" t="s">
        <v>2459</v>
      </c>
      <c r="O1129" s="2" t="s">
        <v>694</v>
      </c>
      <c r="P1129" s="2"/>
    </row>
    <row r="1130" spans="1:16" ht="22.5">
      <c r="A1130" s="2">
        <v>11615</v>
      </c>
      <c r="B1130" s="2" t="s">
        <v>1817</v>
      </c>
      <c r="C1130" s="2" t="s">
        <v>1817</v>
      </c>
      <c r="D1130" s="3" t="s">
        <v>2075</v>
      </c>
      <c r="E1130" s="2" t="s">
        <v>1102</v>
      </c>
      <c r="F1130" s="2" t="s">
        <v>2076</v>
      </c>
      <c r="G1130" s="2" t="s">
        <v>170</v>
      </c>
      <c r="H1130" s="3" t="s">
        <v>747</v>
      </c>
      <c r="I1130" s="5">
        <v>1140000</v>
      </c>
      <c r="J1130" s="5">
        <f>I1130*2.772</f>
        <v>3160080</v>
      </c>
      <c r="K1130" s="2" t="s">
        <v>170</v>
      </c>
      <c r="L1130" s="2"/>
      <c r="M1130" s="2" t="s">
        <v>3476</v>
      </c>
      <c r="N1130" s="2" t="s">
        <v>2458</v>
      </c>
      <c r="O1130" s="2" t="s">
        <v>1817</v>
      </c>
      <c r="P1130" s="2"/>
    </row>
    <row r="1131" spans="1:16" ht="22.5">
      <c r="A1131" s="2">
        <v>11616</v>
      </c>
      <c r="B1131" s="2" t="s">
        <v>1817</v>
      </c>
      <c r="C1131" s="2" t="s">
        <v>2010</v>
      </c>
      <c r="D1131" s="3" t="s">
        <v>2077</v>
      </c>
      <c r="E1131" s="2" t="s">
        <v>1943</v>
      </c>
      <c r="F1131" s="2" t="s">
        <v>2078</v>
      </c>
      <c r="G1131" s="2" t="s">
        <v>170</v>
      </c>
      <c r="H1131" s="3" t="s">
        <v>747</v>
      </c>
      <c r="I1131" s="5">
        <v>1100000</v>
      </c>
      <c r="J1131" s="5">
        <f>I1131*2.772</f>
        <v>3049200</v>
      </c>
      <c r="K1131" s="2" t="s">
        <v>170</v>
      </c>
      <c r="L1131" s="2"/>
      <c r="M1131" s="2" t="s">
        <v>3640</v>
      </c>
      <c r="N1131" s="2" t="s">
        <v>2458</v>
      </c>
      <c r="O1131" s="2" t="s">
        <v>1817</v>
      </c>
      <c r="P1131" s="2" t="s">
        <v>141</v>
      </c>
    </row>
    <row r="1132" spans="1:16" ht="22.5">
      <c r="A1132" s="2">
        <v>11617</v>
      </c>
      <c r="B1132" s="2" t="s">
        <v>1817</v>
      </c>
      <c r="C1132" s="2" t="s">
        <v>2010</v>
      </c>
      <c r="D1132" s="3" t="s">
        <v>2079</v>
      </c>
      <c r="E1132" s="2" t="s">
        <v>1999</v>
      </c>
      <c r="F1132" s="2" t="s">
        <v>1943</v>
      </c>
      <c r="G1132" s="2" t="s">
        <v>170</v>
      </c>
      <c r="H1132" s="3" t="s">
        <v>747</v>
      </c>
      <c r="I1132" s="5">
        <v>1840000</v>
      </c>
      <c r="J1132" s="5">
        <f>I1132*2.772</f>
        <v>5100480</v>
      </c>
      <c r="K1132" s="2" t="s">
        <v>170</v>
      </c>
      <c r="L1132" s="2"/>
      <c r="M1132" s="2" t="s">
        <v>3506</v>
      </c>
      <c r="N1132" s="2" t="s">
        <v>2458</v>
      </c>
      <c r="O1132" s="2" t="s">
        <v>1817</v>
      </c>
      <c r="P1132" s="2" t="s">
        <v>141</v>
      </c>
    </row>
    <row r="1133" spans="1:16" ht="22.5">
      <c r="A1133" s="2">
        <v>11618</v>
      </c>
      <c r="B1133" s="2" t="s">
        <v>1817</v>
      </c>
      <c r="C1133" s="2" t="s">
        <v>1817</v>
      </c>
      <c r="D1133" s="3" t="s">
        <v>2080</v>
      </c>
      <c r="E1133" s="2" t="s">
        <v>2032</v>
      </c>
      <c r="F1133" s="2" t="s">
        <v>2033</v>
      </c>
      <c r="G1133" s="2" t="s">
        <v>3475</v>
      </c>
      <c r="H1133" s="3" t="s">
        <v>3445</v>
      </c>
      <c r="I1133" s="5">
        <v>10030000</v>
      </c>
      <c r="J1133" s="5">
        <f>I1133*2.772</f>
        <v>27803159.999999996</v>
      </c>
      <c r="K1133" s="2" t="s">
        <v>170</v>
      </c>
      <c r="L1133" s="2"/>
      <c r="M1133" s="2" t="s">
        <v>3560</v>
      </c>
      <c r="N1133" s="2" t="s">
        <v>2458</v>
      </c>
      <c r="O1133" s="2" t="s">
        <v>1817</v>
      </c>
      <c r="P1133" s="2" t="s">
        <v>141</v>
      </c>
    </row>
    <row r="1134" spans="1:16" ht="22.5">
      <c r="A1134" s="2">
        <v>11619</v>
      </c>
      <c r="B1134" s="2" t="s">
        <v>1592</v>
      </c>
      <c r="C1134" s="2"/>
      <c r="D1134" s="3" t="s">
        <v>1604</v>
      </c>
      <c r="E1134" s="2"/>
      <c r="F1134" s="2"/>
      <c r="G1134" s="2"/>
      <c r="H1134" s="3" t="s">
        <v>1605</v>
      </c>
      <c r="I1134" s="5">
        <v>3000000</v>
      </c>
      <c r="J1134" s="5">
        <f>I1134*1.48</f>
        <v>4440000</v>
      </c>
      <c r="K1134" s="2" t="s">
        <v>676</v>
      </c>
      <c r="L1134" s="2"/>
      <c r="M1134" s="2" t="s">
        <v>190</v>
      </c>
      <c r="N1134" s="2" t="s">
        <v>415</v>
      </c>
      <c r="O1134" s="2" t="s">
        <v>1592</v>
      </c>
      <c r="P1134" s="2"/>
    </row>
    <row r="1135" spans="1:16" ht="45">
      <c r="A1135" s="2">
        <v>11620</v>
      </c>
      <c r="B1135" s="2" t="s">
        <v>1826</v>
      </c>
      <c r="C1135" s="2" t="s">
        <v>138</v>
      </c>
      <c r="D1135" s="3" t="s">
        <v>2263</v>
      </c>
      <c r="E1135" s="2" t="s">
        <v>2264</v>
      </c>
      <c r="F1135" s="2" t="s">
        <v>2265</v>
      </c>
      <c r="G1135" s="2" t="s">
        <v>3617</v>
      </c>
      <c r="H1135" s="3" t="s">
        <v>2266</v>
      </c>
      <c r="I1135" s="5">
        <v>270000</v>
      </c>
      <c r="J1135" s="5">
        <f>I1135*1.125</f>
        <v>303750</v>
      </c>
      <c r="K1135" s="2" t="s">
        <v>12</v>
      </c>
      <c r="L1135" s="2"/>
      <c r="M1135" s="2" t="s">
        <v>3506</v>
      </c>
      <c r="N1135" s="2" t="s">
        <v>190</v>
      </c>
      <c r="O1135" s="2" t="s">
        <v>1817</v>
      </c>
      <c r="P1135" s="2" t="s">
        <v>141</v>
      </c>
    </row>
    <row r="1136" spans="1:16" ht="22.5">
      <c r="A1136" s="2">
        <v>11621</v>
      </c>
      <c r="B1136" s="2" t="s">
        <v>1826</v>
      </c>
      <c r="C1136" s="2" t="s">
        <v>1826</v>
      </c>
      <c r="D1136" s="3" t="s">
        <v>2267</v>
      </c>
      <c r="E1136" s="2" t="s">
        <v>2268</v>
      </c>
      <c r="F1136" s="2" t="s">
        <v>2268</v>
      </c>
      <c r="G1136" s="2" t="s">
        <v>3553</v>
      </c>
      <c r="H1136" s="3" t="s">
        <v>2269</v>
      </c>
      <c r="I1136" s="5">
        <v>3500000</v>
      </c>
      <c r="J1136" s="5">
        <f>I1136*1.125</f>
        <v>3937500</v>
      </c>
      <c r="K1136" s="2" t="s">
        <v>12</v>
      </c>
      <c r="L1136" s="2"/>
      <c r="M1136" s="2" t="s">
        <v>3553</v>
      </c>
      <c r="N1136" s="2" t="s">
        <v>2458</v>
      </c>
      <c r="O1136" s="2" t="s">
        <v>1817</v>
      </c>
      <c r="P1136" s="2"/>
    </row>
    <row r="1137" spans="1:16" ht="69.75" customHeight="1">
      <c r="A1137" s="2">
        <v>11622</v>
      </c>
      <c r="B1137" s="2" t="s">
        <v>1826</v>
      </c>
      <c r="C1137" s="2" t="s">
        <v>1826</v>
      </c>
      <c r="D1137" s="3" t="s">
        <v>2283</v>
      </c>
      <c r="E1137" s="2" t="s">
        <v>2284</v>
      </c>
      <c r="F1137" s="2" t="s">
        <v>2285</v>
      </c>
      <c r="G1137" s="2" t="s">
        <v>3624</v>
      </c>
      <c r="H1137" s="3" t="s">
        <v>2286</v>
      </c>
      <c r="I1137" s="5">
        <v>1480000</v>
      </c>
      <c r="J1137" s="5">
        <f>I1137*2.026</f>
        <v>2998479.9999999995</v>
      </c>
      <c r="K1137" s="2" t="s">
        <v>42</v>
      </c>
      <c r="L1137" s="2"/>
      <c r="M1137" s="2" t="s">
        <v>3625</v>
      </c>
      <c r="N1137" s="2" t="s">
        <v>2458</v>
      </c>
      <c r="O1137" s="2" t="s">
        <v>1817</v>
      </c>
      <c r="P1137" s="2" t="s">
        <v>141</v>
      </c>
    </row>
    <row r="1138" spans="1:16" ht="101.25">
      <c r="A1138" s="2">
        <v>11623</v>
      </c>
      <c r="B1138" s="2" t="s">
        <v>1826</v>
      </c>
      <c r="C1138" s="2" t="s">
        <v>2243</v>
      </c>
      <c r="D1138" s="3" t="s">
        <v>2287</v>
      </c>
      <c r="E1138" s="2" t="s">
        <v>1827</v>
      </c>
      <c r="F1138" s="2" t="s">
        <v>2245</v>
      </c>
      <c r="G1138" s="2" t="s">
        <v>3626</v>
      </c>
      <c r="H1138" s="3" t="s">
        <v>2288</v>
      </c>
      <c r="I1138" s="5">
        <v>1680000</v>
      </c>
      <c r="J1138" s="5">
        <f>I1138*2.026</f>
        <v>3403679.9999999995</v>
      </c>
      <c r="K1138" s="2" t="s">
        <v>42</v>
      </c>
      <c r="L1138" s="2"/>
      <c r="M1138" s="2" t="s">
        <v>3627</v>
      </c>
      <c r="N1138" s="2" t="s">
        <v>2459</v>
      </c>
      <c r="O1138" s="2" t="s">
        <v>1817</v>
      </c>
      <c r="P1138" s="2"/>
    </row>
    <row r="1139" spans="1:16" ht="22.5">
      <c r="A1139" s="2">
        <v>11624</v>
      </c>
      <c r="B1139" s="2" t="s">
        <v>1826</v>
      </c>
      <c r="C1139" s="2" t="s">
        <v>1826</v>
      </c>
      <c r="D1139" s="3" t="s">
        <v>2289</v>
      </c>
      <c r="E1139" s="2" t="s">
        <v>2241</v>
      </c>
      <c r="F1139" s="2" t="s">
        <v>2241</v>
      </c>
      <c r="G1139" s="2" t="s">
        <v>3480</v>
      </c>
      <c r="H1139" s="3" t="s">
        <v>2290</v>
      </c>
      <c r="I1139" s="5">
        <v>5280000</v>
      </c>
      <c r="J1139" s="5">
        <f>I1139*2.772</f>
        <v>14636159.999999998</v>
      </c>
      <c r="K1139" s="2" t="s">
        <v>154</v>
      </c>
      <c r="L1139" s="2"/>
      <c r="M1139" s="2" t="s">
        <v>3504</v>
      </c>
      <c r="N1139" s="2" t="s">
        <v>2459</v>
      </c>
      <c r="O1139" s="2" t="s">
        <v>1817</v>
      </c>
      <c r="P1139" s="2"/>
    </row>
    <row r="1140" spans="1:16" ht="22.5">
      <c r="A1140" s="2">
        <v>11625</v>
      </c>
      <c r="B1140" s="2" t="s">
        <v>1826</v>
      </c>
      <c r="C1140" s="2" t="s">
        <v>1826</v>
      </c>
      <c r="D1140" s="3" t="s">
        <v>2291</v>
      </c>
      <c r="E1140" s="2" t="s">
        <v>2216</v>
      </c>
      <c r="F1140" s="2" t="s">
        <v>2292</v>
      </c>
      <c r="G1140" s="2" t="s">
        <v>3486</v>
      </c>
      <c r="H1140" s="3" t="s">
        <v>2236</v>
      </c>
      <c r="I1140" s="5">
        <v>1100000</v>
      </c>
      <c r="J1140" s="5">
        <f>I1140*2.772</f>
        <v>3049200</v>
      </c>
      <c r="K1140" s="2" t="s">
        <v>154</v>
      </c>
      <c r="L1140" s="2"/>
      <c r="M1140" s="2" t="s">
        <v>3476</v>
      </c>
      <c r="N1140" s="2" t="s">
        <v>2458</v>
      </c>
      <c r="O1140" s="2" t="s">
        <v>1817</v>
      </c>
      <c r="P1140" s="2"/>
    </row>
    <row r="1141" spans="1:16" ht="33.75">
      <c r="A1141" s="2">
        <v>11626</v>
      </c>
      <c r="B1141" s="2" t="s">
        <v>1829</v>
      </c>
      <c r="C1141" s="2" t="s">
        <v>1829</v>
      </c>
      <c r="D1141" s="3" t="s">
        <v>2380</v>
      </c>
      <c r="E1141" s="2" t="s">
        <v>2341</v>
      </c>
      <c r="F1141" s="2" t="s">
        <v>508</v>
      </c>
      <c r="G1141" s="2" t="s">
        <v>3475</v>
      </c>
      <c r="H1141" s="3" t="s">
        <v>2381</v>
      </c>
      <c r="I1141" s="5">
        <v>3600000</v>
      </c>
      <c r="J1141" s="5">
        <f>I1141*1.125</f>
        <v>4050000</v>
      </c>
      <c r="K1141" s="2" t="s">
        <v>12</v>
      </c>
      <c r="L1141" s="2"/>
      <c r="M1141" s="2" t="s">
        <v>3493</v>
      </c>
      <c r="N1141" s="2" t="s">
        <v>2458</v>
      </c>
      <c r="O1141" s="2" t="s">
        <v>1817</v>
      </c>
      <c r="P1141" s="2"/>
    </row>
    <row r="1142" spans="1:16" ht="33.75">
      <c r="A1142" s="2">
        <v>11627</v>
      </c>
      <c r="B1142" s="2" t="s">
        <v>1829</v>
      </c>
      <c r="C1142" s="2" t="s">
        <v>1829</v>
      </c>
      <c r="D1142" s="3" t="s">
        <v>2387</v>
      </c>
      <c r="E1142" s="2" t="s">
        <v>2346</v>
      </c>
      <c r="F1142" s="2" t="s">
        <v>2388</v>
      </c>
      <c r="G1142" s="2" t="s">
        <v>3486</v>
      </c>
      <c r="H1142" s="3" t="s">
        <v>3684</v>
      </c>
      <c r="I1142" s="5">
        <v>2700000</v>
      </c>
      <c r="J1142" s="5">
        <f>I1142*1.48</f>
        <v>3996000</v>
      </c>
      <c r="K1142" s="2" t="s">
        <v>30</v>
      </c>
      <c r="L1142" s="2"/>
      <c r="M1142" s="2" t="s">
        <v>3476</v>
      </c>
      <c r="N1142" s="2" t="s">
        <v>2458</v>
      </c>
      <c r="O1142" s="2" t="s">
        <v>1817</v>
      </c>
      <c r="P1142" s="2"/>
    </row>
    <row r="1143" spans="1:16" ht="45">
      <c r="A1143" s="2">
        <v>11628</v>
      </c>
      <c r="B1143" s="2" t="s">
        <v>1829</v>
      </c>
      <c r="C1143" s="2" t="s">
        <v>1829</v>
      </c>
      <c r="D1143" s="3" t="s">
        <v>2389</v>
      </c>
      <c r="E1143" s="2" t="s">
        <v>2390</v>
      </c>
      <c r="F1143" s="2" t="s">
        <v>2391</v>
      </c>
      <c r="G1143" s="2" t="s">
        <v>3486</v>
      </c>
      <c r="H1143" s="3" t="s">
        <v>3440</v>
      </c>
      <c r="I1143" s="5">
        <v>3300000</v>
      </c>
      <c r="J1143" s="5">
        <f>I1143*1.48</f>
        <v>4884000</v>
      </c>
      <c r="K1143" s="2" t="s">
        <v>30</v>
      </c>
      <c r="L1143" s="2"/>
      <c r="M1143" s="2" t="s">
        <v>3593</v>
      </c>
      <c r="N1143" s="2" t="s">
        <v>2459</v>
      </c>
      <c r="O1143" s="2" t="s">
        <v>1817</v>
      </c>
      <c r="P1143" s="2"/>
    </row>
    <row r="1144" spans="1:16" ht="22.5">
      <c r="A1144" s="2">
        <v>11629</v>
      </c>
      <c r="B1144" s="2" t="s">
        <v>1829</v>
      </c>
      <c r="C1144" s="2" t="s">
        <v>1829</v>
      </c>
      <c r="D1144" s="3" t="s">
        <v>2392</v>
      </c>
      <c r="E1144" s="2" t="s">
        <v>2393</v>
      </c>
      <c r="F1144" s="2" t="s">
        <v>2394</v>
      </c>
      <c r="G1144" s="2" t="s">
        <v>3486</v>
      </c>
      <c r="H1144" s="3" t="s">
        <v>2395</v>
      </c>
      <c r="I1144" s="5">
        <v>3770000</v>
      </c>
      <c r="J1144" s="5">
        <f>I1144*2.026</f>
        <v>7638019.999999999</v>
      </c>
      <c r="K1144" s="2" t="s">
        <v>42</v>
      </c>
      <c r="L1144" s="2"/>
      <c r="M1144" s="2" t="s">
        <v>3479</v>
      </c>
      <c r="N1144" s="2" t="s">
        <v>2459</v>
      </c>
      <c r="O1144" s="2" t="s">
        <v>1817</v>
      </c>
      <c r="P1144" s="2"/>
    </row>
    <row r="1145" spans="1:16" ht="33.75">
      <c r="A1145" s="2">
        <v>11630</v>
      </c>
      <c r="B1145" s="2" t="s">
        <v>1829</v>
      </c>
      <c r="C1145" s="2" t="s">
        <v>2398</v>
      </c>
      <c r="D1145" s="3" t="s">
        <v>2399</v>
      </c>
      <c r="E1145" s="2" t="s">
        <v>2268</v>
      </c>
      <c r="F1145" s="2" t="s">
        <v>170</v>
      </c>
      <c r="G1145" s="2" t="s">
        <v>170</v>
      </c>
      <c r="H1145" s="3" t="s">
        <v>2400</v>
      </c>
      <c r="I1145" s="5">
        <v>5000000</v>
      </c>
      <c r="J1145" s="5">
        <f>I1145*2.772</f>
        <v>13859999.999999998</v>
      </c>
      <c r="K1145" s="2" t="s">
        <v>154</v>
      </c>
      <c r="L1145" s="2"/>
      <c r="M1145" s="2" t="s">
        <v>3493</v>
      </c>
      <c r="N1145" s="2" t="s">
        <v>2460</v>
      </c>
      <c r="O1145" s="2" t="s">
        <v>1817</v>
      </c>
      <c r="P1145" s="2"/>
    </row>
    <row r="1146" spans="1:16" ht="33.75">
      <c r="A1146" s="2">
        <v>11632</v>
      </c>
      <c r="B1146" s="2" t="s">
        <v>2470</v>
      </c>
      <c r="C1146" s="2"/>
      <c r="D1146" s="3" t="s">
        <v>2471</v>
      </c>
      <c r="E1146" s="2" t="s">
        <v>2472</v>
      </c>
      <c r="F1146" s="2" t="s">
        <v>2473</v>
      </c>
      <c r="G1146" s="2" t="s">
        <v>3475</v>
      </c>
      <c r="H1146" s="3" t="s">
        <v>2474</v>
      </c>
      <c r="I1146" s="5">
        <v>12350000</v>
      </c>
      <c r="J1146" s="5">
        <f>I1146*2.772</f>
        <v>34234200</v>
      </c>
      <c r="K1146" s="2" t="s">
        <v>154</v>
      </c>
      <c r="L1146" s="2" t="s">
        <v>141</v>
      </c>
      <c r="M1146" s="2" t="s">
        <v>3500</v>
      </c>
      <c r="N1146" s="2" t="s">
        <v>2459</v>
      </c>
      <c r="O1146" s="2" t="s">
        <v>3093</v>
      </c>
      <c r="P1146" s="2"/>
    </row>
    <row r="1147" spans="1:16" ht="22.5">
      <c r="A1147" s="2">
        <v>11633</v>
      </c>
      <c r="B1147" s="2" t="s">
        <v>2475</v>
      </c>
      <c r="C1147" s="2"/>
      <c r="D1147" s="3" t="s">
        <v>2476</v>
      </c>
      <c r="E1147" s="2" t="s">
        <v>2477</v>
      </c>
      <c r="F1147" s="2" t="s">
        <v>2478</v>
      </c>
      <c r="G1147" s="2"/>
      <c r="H1147" s="3" t="s">
        <v>2479</v>
      </c>
      <c r="I1147" s="5">
        <v>1000000</v>
      </c>
      <c r="J1147" s="5">
        <f aca="true" t="shared" si="24" ref="J1147:J1152">I1147*1.125</f>
        <v>1125000</v>
      </c>
      <c r="K1147" s="2" t="s">
        <v>12</v>
      </c>
      <c r="L1147" s="2" t="s">
        <v>141</v>
      </c>
      <c r="M1147" s="2"/>
      <c r="N1147" s="2" t="s">
        <v>2458</v>
      </c>
      <c r="O1147" s="2" t="s">
        <v>3093</v>
      </c>
      <c r="P1147" s="2"/>
    </row>
    <row r="1148" spans="1:16" ht="22.5">
      <c r="A1148" s="2">
        <v>11634</v>
      </c>
      <c r="B1148" s="2" t="s">
        <v>1424</v>
      </c>
      <c r="C1148" s="2"/>
      <c r="D1148" s="3" t="s">
        <v>2480</v>
      </c>
      <c r="E1148" s="2" t="s">
        <v>2481</v>
      </c>
      <c r="F1148" s="2" t="s">
        <v>2482</v>
      </c>
      <c r="G1148" s="2"/>
      <c r="H1148" s="3" t="s">
        <v>2483</v>
      </c>
      <c r="I1148" s="5">
        <v>700000</v>
      </c>
      <c r="J1148" s="5">
        <f t="shared" si="24"/>
        <v>787500</v>
      </c>
      <c r="K1148" s="2" t="s">
        <v>12</v>
      </c>
      <c r="L1148" s="2" t="s">
        <v>141</v>
      </c>
      <c r="M1148" s="2"/>
      <c r="N1148" s="2" t="s">
        <v>2458</v>
      </c>
      <c r="O1148" s="2" t="s">
        <v>3093</v>
      </c>
      <c r="P1148" s="2"/>
    </row>
    <row r="1149" spans="1:16" ht="22.5">
      <c r="A1149" s="2">
        <v>11635</v>
      </c>
      <c r="B1149" s="2" t="s">
        <v>1424</v>
      </c>
      <c r="C1149" s="2"/>
      <c r="D1149" s="3" t="s">
        <v>2484</v>
      </c>
      <c r="E1149" s="2" t="s">
        <v>1266</v>
      </c>
      <c r="F1149" s="2" t="s">
        <v>2485</v>
      </c>
      <c r="G1149" s="2"/>
      <c r="H1149" s="3" t="s">
        <v>2486</v>
      </c>
      <c r="I1149" s="5">
        <v>700000</v>
      </c>
      <c r="J1149" s="5">
        <f t="shared" si="24"/>
        <v>787500</v>
      </c>
      <c r="K1149" s="2" t="s">
        <v>12</v>
      </c>
      <c r="L1149" s="2" t="s">
        <v>141</v>
      </c>
      <c r="M1149" s="2"/>
      <c r="N1149" s="2" t="s">
        <v>2458</v>
      </c>
      <c r="O1149" s="2" t="s">
        <v>3093</v>
      </c>
      <c r="P1149" s="2"/>
    </row>
    <row r="1150" spans="1:16" ht="22.5">
      <c r="A1150" s="2">
        <v>11636</v>
      </c>
      <c r="B1150" s="2" t="s">
        <v>1424</v>
      </c>
      <c r="C1150" s="2"/>
      <c r="D1150" s="3" t="s">
        <v>2487</v>
      </c>
      <c r="E1150" s="2" t="s">
        <v>2488</v>
      </c>
      <c r="F1150" s="2" t="s">
        <v>2489</v>
      </c>
      <c r="G1150" s="2"/>
      <c r="H1150" s="3" t="s">
        <v>2490</v>
      </c>
      <c r="I1150" s="5">
        <v>1000000</v>
      </c>
      <c r="J1150" s="5">
        <f t="shared" si="24"/>
        <v>1125000</v>
      </c>
      <c r="K1150" s="2" t="s">
        <v>12</v>
      </c>
      <c r="L1150" s="2" t="s">
        <v>141</v>
      </c>
      <c r="M1150" s="2"/>
      <c r="N1150" s="2" t="s">
        <v>2458</v>
      </c>
      <c r="O1150" s="2" t="s">
        <v>3093</v>
      </c>
      <c r="P1150" s="2"/>
    </row>
    <row r="1151" spans="1:16" ht="22.5">
      <c r="A1151" s="2">
        <v>11637</v>
      </c>
      <c r="B1151" s="2" t="s">
        <v>1424</v>
      </c>
      <c r="C1151" s="2"/>
      <c r="D1151" s="3" t="s">
        <v>2491</v>
      </c>
      <c r="E1151" s="2" t="s">
        <v>2492</v>
      </c>
      <c r="F1151" s="2" t="s">
        <v>715</v>
      </c>
      <c r="G1151" s="2"/>
      <c r="H1151" s="3" t="s">
        <v>2493</v>
      </c>
      <c r="I1151" s="5">
        <v>600000</v>
      </c>
      <c r="J1151" s="5">
        <f t="shared" si="24"/>
        <v>675000</v>
      </c>
      <c r="K1151" s="2" t="s">
        <v>12</v>
      </c>
      <c r="L1151" s="2" t="s">
        <v>141</v>
      </c>
      <c r="M1151" s="2"/>
      <c r="N1151" s="2" t="s">
        <v>2458</v>
      </c>
      <c r="O1151" s="2" t="s">
        <v>3093</v>
      </c>
      <c r="P1151" s="2"/>
    </row>
    <row r="1152" spans="1:16" ht="22.5">
      <c r="A1152" s="2">
        <v>11638</v>
      </c>
      <c r="B1152" s="2" t="s">
        <v>1424</v>
      </c>
      <c r="C1152" s="2"/>
      <c r="D1152" s="3" t="s">
        <v>2494</v>
      </c>
      <c r="E1152" s="2" t="s">
        <v>2495</v>
      </c>
      <c r="F1152" s="2" t="s">
        <v>2496</v>
      </c>
      <c r="G1152" s="2"/>
      <c r="H1152" s="3" t="s">
        <v>2464</v>
      </c>
      <c r="I1152" s="5">
        <v>150000</v>
      </c>
      <c r="J1152" s="5">
        <f t="shared" si="24"/>
        <v>168750</v>
      </c>
      <c r="K1152" s="2" t="s">
        <v>12</v>
      </c>
      <c r="L1152" s="2" t="s">
        <v>141</v>
      </c>
      <c r="M1152" s="2"/>
      <c r="N1152" s="2" t="s">
        <v>2459</v>
      </c>
      <c r="O1152" s="2" t="s">
        <v>3093</v>
      </c>
      <c r="P1152" s="2"/>
    </row>
    <row r="1153" spans="1:16" ht="33.75">
      <c r="A1153" s="2">
        <v>11639</v>
      </c>
      <c r="B1153" s="2" t="s">
        <v>1424</v>
      </c>
      <c r="C1153" s="2"/>
      <c r="D1153" s="3" t="s">
        <v>2535</v>
      </c>
      <c r="E1153" s="2" t="s">
        <v>2536</v>
      </c>
      <c r="F1153" s="2" t="s">
        <v>2410</v>
      </c>
      <c r="G1153" s="2"/>
      <c r="H1153" s="3" t="s">
        <v>2537</v>
      </c>
      <c r="I1153" s="5">
        <v>80000000</v>
      </c>
      <c r="J1153" s="5">
        <f>I1153*2.026</f>
        <v>162079999.99999997</v>
      </c>
      <c r="K1153" s="2" t="s">
        <v>42</v>
      </c>
      <c r="L1153" s="2" t="s">
        <v>141</v>
      </c>
      <c r="M1153" s="2"/>
      <c r="N1153" s="2" t="s">
        <v>415</v>
      </c>
      <c r="O1153" s="2" t="s">
        <v>3093</v>
      </c>
      <c r="P1153" s="2"/>
    </row>
    <row r="1154" spans="1:16" ht="45">
      <c r="A1154" s="2">
        <v>11640</v>
      </c>
      <c r="B1154" s="2" t="s">
        <v>1424</v>
      </c>
      <c r="C1154" s="2"/>
      <c r="D1154" s="3" t="s">
        <v>2538</v>
      </c>
      <c r="E1154" s="2" t="s">
        <v>2539</v>
      </c>
      <c r="F1154" s="2" t="s">
        <v>2540</v>
      </c>
      <c r="G1154" s="2"/>
      <c r="H1154" s="3" t="s">
        <v>3685</v>
      </c>
      <c r="I1154" s="5">
        <v>9559101.5</v>
      </c>
      <c r="J1154" s="5">
        <f>I1154*2.026</f>
        <v>19366739.639</v>
      </c>
      <c r="K1154" s="2" t="s">
        <v>42</v>
      </c>
      <c r="L1154" s="2" t="s">
        <v>141</v>
      </c>
      <c r="M1154" s="2"/>
      <c r="N1154" s="2" t="s">
        <v>2458</v>
      </c>
      <c r="O1154" s="2" t="s">
        <v>3093</v>
      </c>
      <c r="P1154" s="2" t="s">
        <v>141</v>
      </c>
    </row>
    <row r="1155" spans="1:16" ht="33.75">
      <c r="A1155" s="2">
        <v>11641</v>
      </c>
      <c r="B1155" s="2" t="s">
        <v>1424</v>
      </c>
      <c r="C1155" s="2"/>
      <c r="D1155" s="3" t="s">
        <v>2541</v>
      </c>
      <c r="E1155" s="2" t="s">
        <v>2540</v>
      </c>
      <c r="F1155" s="2" t="s">
        <v>2542</v>
      </c>
      <c r="G1155" s="2"/>
      <c r="H1155" s="3" t="s">
        <v>3686</v>
      </c>
      <c r="I1155" s="5">
        <v>2083874</v>
      </c>
      <c r="J1155" s="5">
        <f>I1155*1.48</f>
        <v>3084133.52</v>
      </c>
      <c r="K1155" s="2" t="s">
        <v>30</v>
      </c>
      <c r="L1155" s="2" t="s">
        <v>141</v>
      </c>
      <c r="M1155" s="2"/>
      <c r="N1155" s="2" t="s">
        <v>2458</v>
      </c>
      <c r="O1155" s="2" t="s">
        <v>3093</v>
      </c>
      <c r="P1155" s="2"/>
    </row>
    <row r="1156" spans="1:16" ht="22.5">
      <c r="A1156" s="2">
        <v>11642</v>
      </c>
      <c r="B1156" s="2" t="s">
        <v>1424</v>
      </c>
      <c r="C1156" s="2"/>
      <c r="D1156" s="3" t="s">
        <v>2543</v>
      </c>
      <c r="E1156" s="2" t="s">
        <v>2542</v>
      </c>
      <c r="F1156" s="2" t="s">
        <v>2544</v>
      </c>
      <c r="G1156" s="2"/>
      <c r="H1156" s="3" t="s">
        <v>3687</v>
      </c>
      <c r="I1156" s="5">
        <v>14787630</v>
      </c>
      <c r="J1156" s="5">
        <f>I1156*2.026</f>
        <v>29959738.379999995</v>
      </c>
      <c r="K1156" s="2" t="s">
        <v>42</v>
      </c>
      <c r="L1156" s="2" t="s">
        <v>141</v>
      </c>
      <c r="M1156" s="2"/>
      <c r="N1156" s="2" t="s">
        <v>2458</v>
      </c>
      <c r="O1156" s="2" t="s">
        <v>3093</v>
      </c>
      <c r="P1156" s="2"/>
    </row>
    <row r="1157" spans="1:16" ht="33.75">
      <c r="A1157" s="2">
        <v>11643</v>
      </c>
      <c r="B1157" s="2" t="s">
        <v>1424</v>
      </c>
      <c r="C1157" s="2"/>
      <c r="D1157" s="3" t="s">
        <v>2545</v>
      </c>
      <c r="E1157" s="2" t="s">
        <v>2544</v>
      </c>
      <c r="F1157" s="2" t="s">
        <v>2546</v>
      </c>
      <c r="G1157" s="2"/>
      <c r="H1157" s="3" t="s">
        <v>3688</v>
      </c>
      <c r="I1157" s="5">
        <v>5256420</v>
      </c>
      <c r="J1157" s="5">
        <f aca="true" t="shared" si="25" ref="J1157:J1162">I1157*1.48</f>
        <v>7779501.6</v>
      </c>
      <c r="K1157" s="2" t="s">
        <v>30</v>
      </c>
      <c r="L1157" s="2" t="s">
        <v>141</v>
      </c>
      <c r="M1157" s="2"/>
      <c r="N1157" s="2" t="s">
        <v>2458</v>
      </c>
      <c r="O1157" s="2" t="s">
        <v>3093</v>
      </c>
      <c r="P1157" s="2"/>
    </row>
    <row r="1158" spans="1:16" ht="54" customHeight="1">
      <c r="A1158" s="2">
        <v>11644</v>
      </c>
      <c r="B1158" s="2" t="s">
        <v>1424</v>
      </c>
      <c r="C1158" s="2"/>
      <c r="D1158" s="3" t="s">
        <v>2547</v>
      </c>
      <c r="E1158" s="2" t="s">
        <v>2546</v>
      </c>
      <c r="F1158" s="2" t="s">
        <v>2548</v>
      </c>
      <c r="G1158" s="2"/>
      <c r="H1158" s="3" t="s">
        <v>3689</v>
      </c>
      <c r="I1158" s="5">
        <v>7306910</v>
      </c>
      <c r="J1158" s="5">
        <f t="shared" si="25"/>
        <v>10814226.8</v>
      </c>
      <c r="K1158" s="2" t="s">
        <v>30</v>
      </c>
      <c r="L1158" s="2" t="s">
        <v>141</v>
      </c>
      <c r="M1158" s="2"/>
      <c r="N1158" s="2" t="s">
        <v>2458</v>
      </c>
      <c r="O1158" s="2" t="s">
        <v>3093</v>
      </c>
      <c r="P1158" s="2"/>
    </row>
    <row r="1159" spans="1:16" ht="27" customHeight="1">
      <c r="A1159" s="2">
        <v>11645</v>
      </c>
      <c r="B1159" s="2" t="s">
        <v>1424</v>
      </c>
      <c r="C1159" s="2"/>
      <c r="D1159" s="3" t="s">
        <v>3699</v>
      </c>
      <c r="E1159" s="2" t="s">
        <v>2549</v>
      </c>
      <c r="F1159" s="2" t="s">
        <v>2550</v>
      </c>
      <c r="G1159" s="2"/>
      <c r="H1159" s="3" t="s">
        <v>3698</v>
      </c>
      <c r="I1159" s="5">
        <v>8300000</v>
      </c>
      <c r="J1159" s="5">
        <f t="shared" si="25"/>
        <v>12284000</v>
      </c>
      <c r="K1159" s="2" t="s">
        <v>30</v>
      </c>
      <c r="L1159" s="2" t="s">
        <v>141</v>
      </c>
      <c r="M1159" s="2"/>
      <c r="N1159" s="2" t="s">
        <v>2458</v>
      </c>
      <c r="O1159" s="2" t="s">
        <v>3093</v>
      </c>
      <c r="P1159" s="2"/>
    </row>
    <row r="1160" spans="1:16" ht="22.5">
      <c r="A1160" s="2">
        <v>11646</v>
      </c>
      <c r="B1160" s="2" t="s">
        <v>1424</v>
      </c>
      <c r="C1160" s="2"/>
      <c r="D1160" s="3" t="s">
        <v>2551</v>
      </c>
      <c r="E1160" s="2" t="s">
        <v>2552</v>
      </c>
      <c r="F1160" s="2" t="s">
        <v>2553</v>
      </c>
      <c r="G1160" s="2"/>
      <c r="H1160" s="3" t="s">
        <v>2554</v>
      </c>
      <c r="I1160" s="5">
        <v>3500000</v>
      </c>
      <c r="J1160" s="5">
        <f t="shared" si="25"/>
        <v>5180000</v>
      </c>
      <c r="K1160" s="2" t="s">
        <v>30</v>
      </c>
      <c r="L1160" s="2" t="s">
        <v>141</v>
      </c>
      <c r="M1160" s="2"/>
      <c r="N1160" s="2" t="s">
        <v>2458</v>
      </c>
      <c r="O1160" s="2" t="s">
        <v>3093</v>
      </c>
      <c r="P1160" s="2"/>
    </row>
    <row r="1161" spans="1:16" ht="22.5">
      <c r="A1161" s="2">
        <v>11647</v>
      </c>
      <c r="B1161" s="2" t="s">
        <v>1424</v>
      </c>
      <c r="C1161" s="2"/>
      <c r="D1161" s="3" t="s">
        <v>2555</v>
      </c>
      <c r="E1161" s="2" t="s">
        <v>3260</v>
      </c>
      <c r="F1161" s="2" t="s">
        <v>3261</v>
      </c>
      <c r="G1161" s="2"/>
      <c r="H1161" s="3" t="s">
        <v>2556</v>
      </c>
      <c r="I1161" s="5">
        <v>2011505</v>
      </c>
      <c r="J1161" s="5">
        <f t="shared" si="25"/>
        <v>2977027.4</v>
      </c>
      <c r="K1161" s="2" t="s">
        <v>30</v>
      </c>
      <c r="L1161" s="2" t="s">
        <v>141</v>
      </c>
      <c r="M1161" s="2"/>
      <c r="N1161" s="2" t="s">
        <v>2458</v>
      </c>
      <c r="O1161" s="2" t="s">
        <v>3093</v>
      </c>
      <c r="P1161" s="2">
        <f>SUM(I1135:I1161)</f>
        <v>180985440.5</v>
      </c>
    </row>
    <row r="1162" spans="1:16" ht="33.75">
      <c r="A1162" s="2">
        <v>11648</v>
      </c>
      <c r="B1162" s="2" t="s">
        <v>1424</v>
      </c>
      <c r="C1162" s="2" t="s">
        <v>138</v>
      </c>
      <c r="D1162" s="3" t="s">
        <v>3570</v>
      </c>
      <c r="E1162" s="2" t="s">
        <v>3571</v>
      </c>
      <c r="F1162" s="2" t="s">
        <v>3572</v>
      </c>
      <c r="G1162" s="2"/>
      <c r="H1162" s="3" t="s">
        <v>2558</v>
      </c>
      <c r="I1162" s="5">
        <v>66551572</v>
      </c>
      <c r="J1162" s="5">
        <f t="shared" si="25"/>
        <v>98496326.56</v>
      </c>
      <c r="K1162" s="2" t="s">
        <v>30</v>
      </c>
      <c r="L1162" s="2" t="s">
        <v>141</v>
      </c>
      <c r="M1162" s="2"/>
      <c r="N1162" s="2" t="s">
        <v>2459</v>
      </c>
      <c r="O1162" s="2" t="s">
        <v>3093</v>
      </c>
      <c r="P1162" s="2"/>
    </row>
    <row r="1163" spans="1:16" ht="33.75">
      <c r="A1163" s="2">
        <v>11649</v>
      </c>
      <c r="B1163" s="2" t="s">
        <v>1537</v>
      </c>
      <c r="C1163" s="2" t="s">
        <v>3101</v>
      </c>
      <c r="D1163" s="3" t="s">
        <v>3132</v>
      </c>
      <c r="E1163" s="2" t="s">
        <v>3133</v>
      </c>
      <c r="F1163" s="2"/>
      <c r="G1163" s="2" t="s">
        <v>170</v>
      </c>
      <c r="H1163" s="3" t="s">
        <v>3134</v>
      </c>
      <c r="I1163" s="5">
        <v>4500000</v>
      </c>
      <c r="J1163" s="5">
        <f>I1163*1.125</f>
        <v>5062500</v>
      </c>
      <c r="K1163" s="2" t="s">
        <v>12</v>
      </c>
      <c r="L1163" s="2" t="s">
        <v>141</v>
      </c>
      <c r="M1163" s="2" t="s">
        <v>3483</v>
      </c>
      <c r="N1163" s="2" t="s">
        <v>146</v>
      </c>
      <c r="O1163" s="2" t="s">
        <v>1537</v>
      </c>
      <c r="P1163" s="2"/>
    </row>
    <row r="1164" spans="1:16" ht="22.5">
      <c r="A1164" s="2">
        <v>11650</v>
      </c>
      <c r="B1164" s="2" t="s">
        <v>1537</v>
      </c>
      <c r="C1164" s="2" t="s">
        <v>3101</v>
      </c>
      <c r="D1164" s="3" t="s">
        <v>3135</v>
      </c>
      <c r="E1164" s="2" t="s">
        <v>3103</v>
      </c>
      <c r="F1164" s="2"/>
      <c r="G1164" s="2" t="s">
        <v>170</v>
      </c>
      <c r="H1164" s="3" t="s">
        <v>3136</v>
      </c>
      <c r="I1164" s="5">
        <v>5800000</v>
      </c>
      <c r="J1164" s="5">
        <f>I1164*1.125</f>
        <v>6525000</v>
      </c>
      <c r="K1164" s="2" t="s">
        <v>12</v>
      </c>
      <c r="L1164" s="2" t="s">
        <v>141</v>
      </c>
      <c r="M1164" s="2" t="s">
        <v>3493</v>
      </c>
      <c r="N1164" s="2" t="s">
        <v>146</v>
      </c>
      <c r="O1164" s="2" t="s">
        <v>1537</v>
      </c>
      <c r="P1164" s="2"/>
    </row>
    <row r="1165" spans="1:16" ht="33.75">
      <c r="A1165" s="2">
        <v>11651</v>
      </c>
      <c r="B1165" s="2" t="s">
        <v>1537</v>
      </c>
      <c r="C1165" s="2" t="s">
        <v>3137</v>
      </c>
      <c r="D1165" s="3" t="s">
        <v>3186</v>
      </c>
      <c r="E1165" s="2" t="s">
        <v>3133</v>
      </c>
      <c r="F1165" s="2"/>
      <c r="G1165" s="2" t="s">
        <v>170</v>
      </c>
      <c r="H1165" s="3" t="s">
        <v>3187</v>
      </c>
      <c r="I1165" s="5">
        <v>8900000</v>
      </c>
      <c r="J1165" s="5">
        <f aca="true" t="shared" si="26" ref="J1165:J1172">I1165*1.48</f>
        <v>13172000</v>
      </c>
      <c r="K1165" s="2" t="s">
        <v>30</v>
      </c>
      <c r="L1165" s="2" t="s">
        <v>141</v>
      </c>
      <c r="M1165" s="2" t="s">
        <v>3483</v>
      </c>
      <c r="N1165" s="2" t="s">
        <v>146</v>
      </c>
      <c r="O1165" s="2" t="s">
        <v>1537</v>
      </c>
      <c r="P1165" s="2"/>
    </row>
    <row r="1166" spans="1:16" ht="33.75">
      <c r="A1166" s="2">
        <v>11652</v>
      </c>
      <c r="B1166" s="2" t="s">
        <v>1537</v>
      </c>
      <c r="C1166" s="2" t="s">
        <v>3137</v>
      </c>
      <c r="D1166" s="3" t="s">
        <v>3188</v>
      </c>
      <c r="E1166" s="2" t="s">
        <v>3189</v>
      </c>
      <c r="F1166" s="2"/>
      <c r="G1166" s="2" t="s">
        <v>170</v>
      </c>
      <c r="H1166" s="3" t="s">
        <v>3190</v>
      </c>
      <c r="I1166" s="5">
        <v>3600000</v>
      </c>
      <c r="J1166" s="5">
        <f t="shared" si="26"/>
        <v>5328000</v>
      </c>
      <c r="K1166" s="2" t="s">
        <v>30</v>
      </c>
      <c r="L1166" s="2" t="s">
        <v>141</v>
      </c>
      <c r="M1166" s="2" t="s">
        <v>3483</v>
      </c>
      <c r="N1166" s="2" t="s">
        <v>146</v>
      </c>
      <c r="O1166" s="2" t="s">
        <v>1537</v>
      </c>
      <c r="P1166" s="2"/>
    </row>
    <row r="1167" spans="1:16" ht="22.5">
      <c r="A1167" s="2">
        <v>11653</v>
      </c>
      <c r="B1167" s="2" t="s">
        <v>1537</v>
      </c>
      <c r="C1167" s="2" t="s">
        <v>3137</v>
      </c>
      <c r="D1167" s="3" t="s">
        <v>3138</v>
      </c>
      <c r="E1167" s="2" t="s">
        <v>3139</v>
      </c>
      <c r="F1167" s="2" t="s">
        <v>3140</v>
      </c>
      <c r="G1167" s="2" t="s">
        <v>170</v>
      </c>
      <c r="H1167" s="3" t="s">
        <v>3141</v>
      </c>
      <c r="I1167" s="5">
        <v>1700000</v>
      </c>
      <c r="J1167" s="5">
        <f t="shared" si="26"/>
        <v>2516000</v>
      </c>
      <c r="K1167" s="2" t="s">
        <v>30</v>
      </c>
      <c r="L1167" s="2" t="s">
        <v>141</v>
      </c>
      <c r="M1167" s="2" t="s">
        <v>3491</v>
      </c>
      <c r="N1167" s="2" t="s">
        <v>146</v>
      </c>
      <c r="O1167" s="2" t="s">
        <v>1537</v>
      </c>
      <c r="P1167" s="2"/>
    </row>
    <row r="1168" spans="1:16" ht="22.5">
      <c r="A1168" s="2">
        <v>11654</v>
      </c>
      <c r="B1168" s="2" t="s">
        <v>1537</v>
      </c>
      <c r="C1168" s="2" t="s">
        <v>3191</v>
      </c>
      <c r="D1168" s="3" t="s">
        <v>3192</v>
      </c>
      <c r="E1168" s="2" t="s">
        <v>1641</v>
      </c>
      <c r="F1168" s="2" t="s">
        <v>3193</v>
      </c>
      <c r="G1168" s="2" t="s">
        <v>3480</v>
      </c>
      <c r="H1168" s="3" t="s">
        <v>3194</v>
      </c>
      <c r="I1168" s="5">
        <v>9000000</v>
      </c>
      <c r="J1168" s="5">
        <f t="shared" si="26"/>
        <v>13320000</v>
      </c>
      <c r="K1168" s="2" t="s">
        <v>30</v>
      </c>
      <c r="L1168" s="2" t="s">
        <v>141</v>
      </c>
      <c r="M1168" s="2" t="s">
        <v>3491</v>
      </c>
      <c r="N1168" s="2" t="s">
        <v>146</v>
      </c>
      <c r="O1168" s="2" t="s">
        <v>1537</v>
      </c>
      <c r="P1168" s="2"/>
    </row>
    <row r="1169" spans="1:16" ht="22.5">
      <c r="A1169" s="2">
        <v>11655</v>
      </c>
      <c r="B1169" s="2" t="s">
        <v>1537</v>
      </c>
      <c r="C1169" s="2" t="s">
        <v>3101</v>
      </c>
      <c r="D1169" s="3" t="s">
        <v>3142</v>
      </c>
      <c r="E1169" s="2" t="s">
        <v>3103</v>
      </c>
      <c r="F1169" s="2"/>
      <c r="G1169" s="2" t="s">
        <v>3477</v>
      </c>
      <c r="H1169" s="3" t="s">
        <v>3143</v>
      </c>
      <c r="I1169" s="5">
        <v>2208000</v>
      </c>
      <c r="J1169" s="5">
        <f t="shared" si="26"/>
        <v>3267840</v>
      </c>
      <c r="K1169" s="2" t="s">
        <v>30</v>
      </c>
      <c r="L1169" s="2" t="s">
        <v>141</v>
      </c>
      <c r="M1169" s="2" t="s">
        <v>3493</v>
      </c>
      <c r="N1169" s="2" t="s">
        <v>146</v>
      </c>
      <c r="O1169" s="2" t="s">
        <v>1537</v>
      </c>
      <c r="P1169" s="2"/>
    </row>
    <row r="1170" spans="1:16" ht="22.5">
      <c r="A1170" s="2">
        <v>11656</v>
      </c>
      <c r="B1170" s="2" t="s">
        <v>1537</v>
      </c>
      <c r="C1170" s="2" t="s">
        <v>3101</v>
      </c>
      <c r="D1170" s="3" t="s">
        <v>3144</v>
      </c>
      <c r="E1170" s="2" t="s">
        <v>3103</v>
      </c>
      <c r="F1170" s="2"/>
      <c r="G1170" s="2" t="s">
        <v>3477</v>
      </c>
      <c r="H1170" s="3" t="s">
        <v>3145</v>
      </c>
      <c r="I1170" s="5">
        <v>708000</v>
      </c>
      <c r="J1170" s="5">
        <f t="shared" si="26"/>
        <v>1047840</v>
      </c>
      <c r="K1170" s="2" t="s">
        <v>30</v>
      </c>
      <c r="L1170" s="2" t="s">
        <v>141</v>
      </c>
      <c r="M1170" s="2" t="s">
        <v>3493</v>
      </c>
      <c r="N1170" s="2" t="s">
        <v>146</v>
      </c>
      <c r="O1170" s="2" t="s">
        <v>1537</v>
      </c>
      <c r="P1170" s="2"/>
    </row>
    <row r="1171" spans="1:16" ht="22.5">
      <c r="A1171" s="2">
        <v>11657</v>
      </c>
      <c r="B1171" s="2" t="s">
        <v>1537</v>
      </c>
      <c r="C1171" s="2" t="s">
        <v>3101</v>
      </c>
      <c r="D1171" s="3" t="s">
        <v>3146</v>
      </c>
      <c r="E1171" s="2" t="s">
        <v>3103</v>
      </c>
      <c r="F1171" s="2"/>
      <c r="G1171" s="2" t="s">
        <v>3477</v>
      </c>
      <c r="H1171" s="3" t="s">
        <v>3147</v>
      </c>
      <c r="I1171" s="5">
        <v>4116000</v>
      </c>
      <c r="J1171" s="5">
        <f t="shared" si="26"/>
        <v>6091680</v>
      </c>
      <c r="K1171" s="2" t="s">
        <v>30</v>
      </c>
      <c r="L1171" s="2" t="s">
        <v>141</v>
      </c>
      <c r="M1171" s="2" t="s">
        <v>3493</v>
      </c>
      <c r="N1171" s="2" t="s">
        <v>146</v>
      </c>
      <c r="O1171" s="2" t="s">
        <v>1537</v>
      </c>
      <c r="P1171" s="2"/>
    </row>
    <row r="1172" spans="1:16" ht="22.5">
      <c r="A1172" s="2">
        <v>11658</v>
      </c>
      <c r="B1172" s="2" t="s">
        <v>1537</v>
      </c>
      <c r="C1172" s="2" t="s">
        <v>3101</v>
      </c>
      <c r="D1172" s="3" t="s">
        <v>3148</v>
      </c>
      <c r="E1172" s="2" t="s">
        <v>3103</v>
      </c>
      <c r="F1172" s="2"/>
      <c r="G1172" s="2" t="s">
        <v>3477</v>
      </c>
      <c r="H1172" s="3" t="s">
        <v>3149</v>
      </c>
      <c r="I1172" s="5">
        <v>3500000</v>
      </c>
      <c r="J1172" s="5">
        <f t="shared" si="26"/>
        <v>5180000</v>
      </c>
      <c r="K1172" s="2" t="s">
        <v>30</v>
      </c>
      <c r="L1172" s="2" t="s">
        <v>141</v>
      </c>
      <c r="M1172" s="2" t="s">
        <v>3493</v>
      </c>
      <c r="N1172" s="2" t="s">
        <v>146</v>
      </c>
      <c r="O1172" s="2" t="s">
        <v>1537</v>
      </c>
      <c r="P1172" s="2"/>
    </row>
    <row r="1173" spans="1:16" ht="33.75">
      <c r="A1173" s="2">
        <v>11659</v>
      </c>
      <c r="B1173" s="2" t="s">
        <v>3150</v>
      </c>
      <c r="C1173" s="2" t="s">
        <v>3151</v>
      </c>
      <c r="D1173" s="3" t="s">
        <v>3152</v>
      </c>
      <c r="E1173" s="2" t="s">
        <v>3153</v>
      </c>
      <c r="F1173" s="2" t="s">
        <v>3154</v>
      </c>
      <c r="G1173" s="2" t="s">
        <v>3480</v>
      </c>
      <c r="H1173" s="3" t="s">
        <v>3155</v>
      </c>
      <c r="I1173" s="5">
        <v>14200000</v>
      </c>
      <c r="J1173" s="5">
        <f>I1173*1.125</f>
        <v>15975000</v>
      </c>
      <c r="K1173" s="2" t="s">
        <v>12</v>
      </c>
      <c r="L1173" s="2" t="s">
        <v>141</v>
      </c>
      <c r="M1173" s="2" t="s">
        <v>3532</v>
      </c>
      <c r="N1173" s="2" t="s">
        <v>146</v>
      </c>
      <c r="O1173" s="2" t="s">
        <v>1537</v>
      </c>
      <c r="P1173" s="2"/>
    </row>
    <row r="1174" spans="1:16" ht="33.75">
      <c r="A1174" s="2">
        <v>11660</v>
      </c>
      <c r="B1174" s="2" t="s">
        <v>475</v>
      </c>
      <c r="C1174" s="2" t="s">
        <v>475</v>
      </c>
      <c r="D1174" s="3" t="s">
        <v>526</v>
      </c>
      <c r="E1174" s="2" t="s">
        <v>499</v>
      </c>
      <c r="F1174" s="2" t="s">
        <v>527</v>
      </c>
      <c r="G1174" s="2" t="s">
        <v>3511</v>
      </c>
      <c r="H1174" s="3" t="s">
        <v>528</v>
      </c>
      <c r="I1174" s="5">
        <v>1000000</v>
      </c>
      <c r="J1174" s="5">
        <f>I1174*1.48</f>
        <v>1480000</v>
      </c>
      <c r="K1174" s="2" t="s">
        <v>30</v>
      </c>
      <c r="L1174" s="2" t="s">
        <v>141</v>
      </c>
      <c r="M1174" s="2"/>
      <c r="N1174" s="2" t="s">
        <v>2459</v>
      </c>
      <c r="O1174" s="2" t="s">
        <v>694</v>
      </c>
      <c r="P1174" s="2"/>
    </row>
    <row r="1175" spans="1:16" ht="22.5">
      <c r="A1175" s="2">
        <v>11661</v>
      </c>
      <c r="B1175" s="2" t="s">
        <v>186</v>
      </c>
      <c r="C1175" s="2" t="s">
        <v>138</v>
      </c>
      <c r="D1175" s="3" t="s">
        <v>216</v>
      </c>
      <c r="E1175" s="2" t="s">
        <v>192</v>
      </c>
      <c r="F1175" s="2" t="s">
        <v>217</v>
      </c>
      <c r="G1175" s="2" t="s">
        <v>3477</v>
      </c>
      <c r="H1175" s="3" t="s">
        <v>218</v>
      </c>
      <c r="I1175" s="5">
        <v>4230000</v>
      </c>
      <c r="J1175" s="5">
        <f>I1175*1.48</f>
        <v>6260400</v>
      </c>
      <c r="K1175" s="2" t="s">
        <v>30</v>
      </c>
      <c r="L1175" s="2" t="s">
        <v>141</v>
      </c>
      <c r="M1175" s="2"/>
      <c r="N1175" s="2" t="s">
        <v>2459</v>
      </c>
      <c r="O1175" s="2" t="s">
        <v>694</v>
      </c>
      <c r="P1175" s="2"/>
    </row>
    <row r="1176" spans="1:16" ht="22.5">
      <c r="A1176" s="2">
        <v>11662</v>
      </c>
      <c r="B1176" s="2" t="s">
        <v>186</v>
      </c>
      <c r="C1176" s="2" t="s">
        <v>138</v>
      </c>
      <c r="D1176" s="3" t="s">
        <v>219</v>
      </c>
      <c r="E1176" s="2" t="s">
        <v>192</v>
      </c>
      <c r="F1176" s="2" t="s">
        <v>220</v>
      </c>
      <c r="G1176" s="2" t="s">
        <v>3477</v>
      </c>
      <c r="H1176" s="3" t="s">
        <v>215</v>
      </c>
      <c r="I1176" s="5">
        <v>1790000</v>
      </c>
      <c r="J1176" s="5">
        <f>I1176*1.125</f>
        <v>2013750</v>
      </c>
      <c r="K1176" s="2" t="s">
        <v>12</v>
      </c>
      <c r="L1176" s="2" t="s">
        <v>141</v>
      </c>
      <c r="M1176" s="2"/>
      <c r="N1176" s="2" t="s">
        <v>2459</v>
      </c>
      <c r="O1176" s="2" t="s">
        <v>694</v>
      </c>
      <c r="P1176" s="2"/>
    </row>
    <row r="1177" spans="1:16" ht="22.5">
      <c r="A1177" s="2">
        <v>11663</v>
      </c>
      <c r="B1177" s="2" t="s">
        <v>186</v>
      </c>
      <c r="C1177" s="2" t="s">
        <v>138</v>
      </c>
      <c r="D1177" s="3" t="s">
        <v>223</v>
      </c>
      <c r="E1177" s="2" t="s">
        <v>192</v>
      </c>
      <c r="F1177" s="2" t="s">
        <v>224</v>
      </c>
      <c r="G1177" s="2" t="s">
        <v>3477</v>
      </c>
      <c r="H1177" s="3" t="s">
        <v>225</v>
      </c>
      <c r="I1177" s="5">
        <v>3320000</v>
      </c>
      <c r="J1177" s="5">
        <f>I1177*2.026</f>
        <v>6726319.999999999</v>
      </c>
      <c r="K1177" s="2" t="s">
        <v>42</v>
      </c>
      <c r="L1177" s="2" t="s">
        <v>141</v>
      </c>
      <c r="M1177" s="2"/>
      <c r="N1177" s="2" t="s">
        <v>2459</v>
      </c>
      <c r="O1177" s="2" t="s">
        <v>694</v>
      </c>
      <c r="P1177" s="2"/>
    </row>
    <row r="1178" spans="1:16" ht="99" customHeight="1">
      <c r="A1178" s="2">
        <v>11664</v>
      </c>
      <c r="B1178" s="2" t="s">
        <v>2358</v>
      </c>
      <c r="C1178" s="2"/>
      <c r="D1178" s="3" t="s">
        <v>3213</v>
      </c>
      <c r="E1178" s="2" t="s">
        <v>170</v>
      </c>
      <c r="F1178" s="2" t="s">
        <v>170</v>
      </c>
      <c r="G1178" s="2" t="s">
        <v>170</v>
      </c>
      <c r="H1178" s="3" t="s">
        <v>3214</v>
      </c>
      <c r="I1178" s="5">
        <v>5000000</v>
      </c>
      <c r="J1178" s="5">
        <f>I1178*1.125</f>
        <v>5625000</v>
      </c>
      <c r="K1178" s="2" t="s">
        <v>12</v>
      </c>
      <c r="L1178" s="2" t="s">
        <v>141</v>
      </c>
      <c r="M1178" s="2" t="s">
        <v>522</v>
      </c>
      <c r="N1178" s="2" t="s">
        <v>2167</v>
      </c>
      <c r="O1178" s="2" t="s">
        <v>2358</v>
      </c>
      <c r="P1178" s="2"/>
    </row>
    <row r="1179" spans="1:16" ht="22.5">
      <c r="A1179" s="2">
        <v>11665</v>
      </c>
      <c r="B1179" s="2" t="s">
        <v>189</v>
      </c>
      <c r="C1179" s="2" t="s">
        <v>189</v>
      </c>
      <c r="D1179" s="3" t="s">
        <v>292</v>
      </c>
      <c r="E1179" s="2" t="s">
        <v>294</v>
      </c>
      <c r="F1179" s="2" t="s">
        <v>296</v>
      </c>
      <c r="G1179" s="2" t="s">
        <v>3475</v>
      </c>
      <c r="H1179" s="3" t="s">
        <v>297</v>
      </c>
      <c r="I1179" s="5">
        <v>3000000</v>
      </c>
      <c r="J1179" s="5">
        <f>I1179*1.125</f>
        <v>3375000</v>
      </c>
      <c r="K1179" s="2" t="s">
        <v>12</v>
      </c>
      <c r="L1179" s="2" t="s">
        <v>141</v>
      </c>
      <c r="M1179" s="2"/>
      <c r="N1179" s="2" t="s">
        <v>2459</v>
      </c>
      <c r="O1179" s="2" t="s">
        <v>694</v>
      </c>
      <c r="P1179" s="2"/>
    </row>
    <row r="1180" spans="1:16" ht="56.25">
      <c r="A1180" s="2">
        <v>11666</v>
      </c>
      <c r="B1180" s="2" t="s">
        <v>568</v>
      </c>
      <c r="C1180" s="2" t="s">
        <v>138</v>
      </c>
      <c r="D1180" s="3" t="s">
        <v>627</v>
      </c>
      <c r="E1180" s="2" t="s">
        <v>628</v>
      </c>
      <c r="F1180" s="2" t="s">
        <v>629</v>
      </c>
      <c r="G1180" s="2" t="s">
        <v>3489</v>
      </c>
      <c r="H1180" s="3" t="s">
        <v>3254</v>
      </c>
      <c r="I1180" s="5">
        <v>46000000</v>
      </c>
      <c r="J1180" s="5">
        <f>I1180*2.772</f>
        <v>127511999.99999999</v>
      </c>
      <c r="K1180" s="2" t="s">
        <v>1718</v>
      </c>
      <c r="L1180" s="2" t="s">
        <v>141</v>
      </c>
      <c r="M1180" s="2"/>
      <c r="N1180" s="2" t="s">
        <v>2459</v>
      </c>
      <c r="O1180" s="2" t="s">
        <v>694</v>
      </c>
      <c r="P1180" s="2"/>
    </row>
    <row r="1181" spans="1:16" ht="22.5">
      <c r="A1181" s="2">
        <v>11667</v>
      </c>
      <c r="B1181" s="2" t="s">
        <v>186</v>
      </c>
      <c r="C1181" s="2" t="s">
        <v>138</v>
      </c>
      <c r="D1181" s="3" t="s">
        <v>221</v>
      </c>
      <c r="E1181" s="2" t="s">
        <v>192</v>
      </c>
      <c r="F1181" s="2" t="s">
        <v>222</v>
      </c>
      <c r="G1181" s="2" t="s">
        <v>3477</v>
      </c>
      <c r="H1181" s="3" t="s">
        <v>215</v>
      </c>
      <c r="I1181" s="5">
        <v>1300000</v>
      </c>
      <c r="J1181" s="5">
        <f>I1181*1.125</f>
        <v>1462500</v>
      </c>
      <c r="K1181" s="2" t="s">
        <v>12</v>
      </c>
      <c r="L1181" s="2" t="s">
        <v>141</v>
      </c>
      <c r="M1181" s="2" t="s">
        <v>3488</v>
      </c>
      <c r="N1181" s="2" t="s">
        <v>2459</v>
      </c>
      <c r="O1181" s="2" t="s">
        <v>694</v>
      </c>
      <c r="P1181" s="2"/>
    </row>
    <row r="1182" spans="1:16" ht="22.5">
      <c r="A1182" s="2">
        <v>11668</v>
      </c>
      <c r="B1182" s="2" t="s">
        <v>1817</v>
      </c>
      <c r="C1182" s="2" t="s">
        <v>1817</v>
      </c>
      <c r="D1182" s="3" t="s">
        <v>1914</v>
      </c>
      <c r="E1182" s="2" t="s">
        <v>1849</v>
      </c>
      <c r="F1182" s="2" t="s">
        <v>1821</v>
      </c>
      <c r="G1182" s="2" t="s">
        <v>3522</v>
      </c>
      <c r="H1182" s="3" t="s">
        <v>1915</v>
      </c>
      <c r="I1182" s="5">
        <v>6000000</v>
      </c>
      <c r="J1182" s="5">
        <f>I1182*1.48</f>
        <v>8880000</v>
      </c>
      <c r="K1182" s="2" t="s">
        <v>30</v>
      </c>
      <c r="L1182" s="2" t="s">
        <v>141</v>
      </c>
      <c r="M1182" s="2" t="s">
        <v>3500</v>
      </c>
      <c r="N1182" s="2" t="s">
        <v>2458</v>
      </c>
      <c r="O1182" s="2" t="s">
        <v>1817</v>
      </c>
      <c r="P1182" s="2"/>
    </row>
    <row r="1183" spans="1:16" ht="22.5">
      <c r="A1183" s="2">
        <v>11669</v>
      </c>
      <c r="B1183" s="2" t="s">
        <v>1823</v>
      </c>
      <c r="C1183" s="2" t="s">
        <v>1817</v>
      </c>
      <c r="D1183" s="3" t="s">
        <v>2093</v>
      </c>
      <c r="E1183" s="2" t="s">
        <v>2094</v>
      </c>
      <c r="F1183" s="2" t="s">
        <v>2096</v>
      </c>
      <c r="G1183" s="2" t="s">
        <v>3475</v>
      </c>
      <c r="H1183" s="3" t="s">
        <v>2097</v>
      </c>
      <c r="I1183" s="5">
        <v>10400000</v>
      </c>
      <c r="J1183" s="5">
        <f>I1183*2.772</f>
        <v>28828799.999999996</v>
      </c>
      <c r="K1183" s="2" t="s">
        <v>2098</v>
      </c>
      <c r="L1183" s="2"/>
      <c r="M1183" s="2" t="s">
        <v>3506</v>
      </c>
      <c r="N1183" s="2" t="s">
        <v>2459</v>
      </c>
      <c r="O1183" s="2" t="s">
        <v>1817</v>
      </c>
      <c r="P1183" s="2" t="s">
        <v>141</v>
      </c>
    </row>
    <row r="1184" spans="1:16" ht="22.5">
      <c r="A1184" s="2">
        <v>11670</v>
      </c>
      <c r="B1184" s="2" t="s">
        <v>1823</v>
      </c>
      <c r="C1184" s="2" t="s">
        <v>138</v>
      </c>
      <c r="D1184" s="3" t="s">
        <v>2083</v>
      </c>
      <c r="E1184" s="2" t="s">
        <v>2084</v>
      </c>
      <c r="F1184" s="2" t="s">
        <v>165</v>
      </c>
      <c r="G1184" s="2" t="s">
        <v>3489</v>
      </c>
      <c r="H1184" s="3" t="s">
        <v>3229</v>
      </c>
      <c r="I1184" s="5">
        <v>68000000</v>
      </c>
      <c r="J1184" s="5">
        <f>I1184*2.772</f>
        <v>188496000</v>
      </c>
      <c r="K1184" s="2" t="s">
        <v>2098</v>
      </c>
      <c r="L1184" s="2"/>
      <c r="M1184" s="2" t="s">
        <v>3506</v>
      </c>
      <c r="N1184" s="2" t="s">
        <v>2459</v>
      </c>
      <c r="O1184" s="2" t="s">
        <v>1817</v>
      </c>
      <c r="P1184" s="2"/>
    </row>
    <row r="1185" spans="1:16" ht="22.5">
      <c r="A1185" s="2">
        <v>11671</v>
      </c>
      <c r="B1185" s="2" t="s">
        <v>1826</v>
      </c>
      <c r="C1185" s="2" t="s">
        <v>1826</v>
      </c>
      <c r="D1185" s="3" t="s">
        <v>2215</v>
      </c>
      <c r="E1185" s="2" t="s">
        <v>2216</v>
      </c>
      <c r="F1185" s="2" t="s">
        <v>2217</v>
      </c>
      <c r="G1185" s="2" t="s">
        <v>3487</v>
      </c>
      <c r="H1185" s="3" t="s">
        <v>2218</v>
      </c>
      <c r="I1185" s="5">
        <v>2150000</v>
      </c>
      <c r="J1185" s="5">
        <f>I1185*1.125</f>
        <v>2418750</v>
      </c>
      <c r="K1185" s="2" t="s">
        <v>12</v>
      </c>
      <c r="L1185" s="2" t="s">
        <v>141</v>
      </c>
      <c r="M1185" s="2" t="s">
        <v>3506</v>
      </c>
      <c r="N1185" s="2" t="s">
        <v>2458</v>
      </c>
      <c r="O1185" s="2" t="s">
        <v>1817</v>
      </c>
      <c r="P1185" s="2"/>
    </row>
    <row r="1186" spans="1:16" ht="45">
      <c r="A1186" s="2">
        <v>11672</v>
      </c>
      <c r="B1186" s="2" t="s">
        <v>186</v>
      </c>
      <c r="C1186" s="2" t="s">
        <v>186</v>
      </c>
      <c r="D1186" s="3" t="s">
        <v>3251</v>
      </c>
      <c r="E1186" s="2" t="s">
        <v>192</v>
      </c>
      <c r="F1186" s="2" t="s">
        <v>165</v>
      </c>
      <c r="G1186" s="2" t="s">
        <v>3486</v>
      </c>
      <c r="H1186" s="3" t="s">
        <v>3446</v>
      </c>
      <c r="I1186" s="5">
        <v>12080000</v>
      </c>
      <c r="J1186" s="5">
        <f>I1186*2.026</f>
        <v>24474079.999999996</v>
      </c>
      <c r="K1186" s="2" t="s">
        <v>42</v>
      </c>
      <c r="L1186" s="2" t="s">
        <v>141</v>
      </c>
      <c r="M1186" s="2" t="s">
        <v>3500</v>
      </c>
      <c r="N1186" s="2" t="s">
        <v>2459</v>
      </c>
      <c r="O1186" s="2" t="s">
        <v>694</v>
      </c>
      <c r="P1186" s="2"/>
    </row>
    <row r="1187" spans="1:16" ht="22.5">
      <c r="A1187" s="2">
        <v>11673</v>
      </c>
      <c r="B1187" s="2" t="s">
        <v>1541</v>
      </c>
      <c r="C1187" s="2" t="s">
        <v>1541</v>
      </c>
      <c r="D1187" s="3" t="s">
        <v>3265</v>
      </c>
      <c r="E1187" s="2" t="s">
        <v>3238</v>
      </c>
      <c r="F1187" s="2" t="s">
        <v>3266</v>
      </c>
      <c r="G1187" s="2"/>
      <c r="H1187" s="3" t="s">
        <v>3267</v>
      </c>
      <c r="I1187" s="5">
        <v>1300000</v>
      </c>
      <c r="J1187" s="5">
        <f aca="true" t="shared" si="27" ref="J1187:J1193">I1187*1.48</f>
        <v>1924000</v>
      </c>
      <c r="K1187" s="2" t="s">
        <v>30</v>
      </c>
      <c r="L1187" s="2" t="s">
        <v>141</v>
      </c>
      <c r="M1187" s="2"/>
      <c r="N1187" s="2" t="s">
        <v>2458</v>
      </c>
      <c r="O1187" s="2" t="s">
        <v>1591</v>
      </c>
      <c r="P1187" s="2" t="s">
        <v>141</v>
      </c>
    </row>
    <row r="1188" spans="1:16" ht="22.5">
      <c r="A1188" s="2">
        <v>11674</v>
      </c>
      <c r="B1188" s="2" t="s">
        <v>1541</v>
      </c>
      <c r="C1188" s="2" t="s">
        <v>1541</v>
      </c>
      <c r="D1188" s="3" t="s">
        <v>3268</v>
      </c>
      <c r="E1188" s="2" t="s">
        <v>3269</v>
      </c>
      <c r="F1188" s="2" t="s">
        <v>1122</v>
      </c>
      <c r="G1188" s="2"/>
      <c r="H1188" s="3" t="s">
        <v>3270</v>
      </c>
      <c r="I1188" s="5">
        <v>1753381</v>
      </c>
      <c r="J1188" s="5">
        <f t="shared" si="27"/>
        <v>2595003.88</v>
      </c>
      <c r="K1188" s="2" t="s">
        <v>30</v>
      </c>
      <c r="L1188" s="2" t="s">
        <v>141</v>
      </c>
      <c r="M1188" s="2"/>
      <c r="N1188" s="2" t="s">
        <v>2458</v>
      </c>
      <c r="O1188" s="2" t="s">
        <v>1591</v>
      </c>
      <c r="P1188" s="2"/>
    </row>
    <row r="1189" spans="1:16" ht="22.5">
      <c r="A1189" s="2">
        <v>11675</v>
      </c>
      <c r="B1189" s="2" t="s">
        <v>1108</v>
      </c>
      <c r="C1189" s="2" t="s">
        <v>1108</v>
      </c>
      <c r="D1189" s="3" t="s">
        <v>3271</v>
      </c>
      <c r="E1189" s="2" t="s">
        <v>1119</v>
      </c>
      <c r="F1189" s="2" t="s">
        <v>1317</v>
      </c>
      <c r="G1189" s="2"/>
      <c r="H1189" s="3" t="s">
        <v>3272</v>
      </c>
      <c r="I1189" s="5">
        <v>1328319</v>
      </c>
      <c r="J1189" s="5">
        <f t="shared" si="27"/>
        <v>1965912.1199999999</v>
      </c>
      <c r="K1189" s="2" t="s">
        <v>30</v>
      </c>
      <c r="L1189" s="2" t="s">
        <v>141</v>
      </c>
      <c r="M1189" s="2"/>
      <c r="N1189" s="2" t="s">
        <v>2458</v>
      </c>
      <c r="O1189" s="2" t="s">
        <v>1591</v>
      </c>
      <c r="P1189" s="2"/>
    </row>
    <row r="1190" spans="1:16" ht="22.5">
      <c r="A1190" s="2">
        <v>11676</v>
      </c>
      <c r="B1190" s="2" t="s">
        <v>1108</v>
      </c>
      <c r="C1190" s="2" t="s">
        <v>1108</v>
      </c>
      <c r="D1190" s="3" t="s">
        <v>3273</v>
      </c>
      <c r="E1190" s="2" t="s">
        <v>1266</v>
      </c>
      <c r="F1190" s="2" t="s">
        <v>1306</v>
      </c>
      <c r="G1190" s="2"/>
      <c r="H1190" s="3" t="s">
        <v>3274</v>
      </c>
      <c r="I1190" s="5">
        <v>1000000</v>
      </c>
      <c r="J1190" s="5">
        <f t="shared" si="27"/>
        <v>1480000</v>
      </c>
      <c r="K1190" s="2" t="s">
        <v>30</v>
      </c>
      <c r="L1190" s="2" t="s">
        <v>141</v>
      </c>
      <c r="M1190" s="2"/>
      <c r="N1190" s="2" t="s">
        <v>2458</v>
      </c>
      <c r="O1190" s="2" t="s">
        <v>1591</v>
      </c>
      <c r="P1190" s="2"/>
    </row>
    <row r="1191" spans="1:16" ht="22.5">
      <c r="A1191" s="2">
        <v>11677</v>
      </c>
      <c r="B1191" s="2" t="s">
        <v>1108</v>
      </c>
      <c r="C1191" s="2" t="s">
        <v>1108</v>
      </c>
      <c r="D1191" s="3" t="s">
        <v>3275</v>
      </c>
      <c r="E1191" s="2" t="s">
        <v>3276</v>
      </c>
      <c r="F1191" s="2" t="s">
        <v>2099</v>
      </c>
      <c r="G1191" s="2"/>
      <c r="H1191" s="3" t="s">
        <v>3277</v>
      </c>
      <c r="I1191" s="5">
        <v>1000000</v>
      </c>
      <c r="J1191" s="5">
        <f t="shared" si="27"/>
        <v>1480000</v>
      </c>
      <c r="K1191" s="2" t="s">
        <v>30</v>
      </c>
      <c r="L1191" s="2" t="s">
        <v>141</v>
      </c>
      <c r="M1191" s="2"/>
      <c r="N1191" s="2" t="s">
        <v>2458</v>
      </c>
      <c r="O1191" s="2" t="s">
        <v>1591</v>
      </c>
      <c r="P1191" s="2"/>
    </row>
    <row r="1192" spans="1:16" ht="33.75">
      <c r="A1192" s="2">
        <v>11678</v>
      </c>
      <c r="B1192" s="2" t="s">
        <v>1108</v>
      </c>
      <c r="C1192" s="2" t="s">
        <v>1108</v>
      </c>
      <c r="D1192" s="3" t="s">
        <v>3278</v>
      </c>
      <c r="E1192" s="2" t="s">
        <v>3279</v>
      </c>
      <c r="F1192" s="2" t="s">
        <v>3280</v>
      </c>
      <c r="G1192" s="2"/>
      <c r="H1192" s="3" t="s">
        <v>3281</v>
      </c>
      <c r="I1192" s="5">
        <v>1000000</v>
      </c>
      <c r="J1192" s="5">
        <f t="shared" si="27"/>
        <v>1480000</v>
      </c>
      <c r="K1192" s="2" t="s">
        <v>30</v>
      </c>
      <c r="L1192" s="2" t="s">
        <v>141</v>
      </c>
      <c r="M1192" s="2"/>
      <c r="N1192" s="2" t="s">
        <v>2458</v>
      </c>
      <c r="O1192" s="2" t="s">
        <v>1591</v>
      </c>
      <c r="P1192" s="2"/>
    </row>
    <row r="1193" spans="1:16" ht="33.75">
      <c r="A1193" s="2">
        <v>11679</v>
      </c>
      <c r="B1193" s="2" t="s">
        <v>1108</v>
      </c>
      <c r="C1193" s="2" t="s">
        <v>1108</v>
      </c>
      <c r="D1193" s="3" t="s">
        <v>3282</v>
      </c>
      <c r="E1193" s="2" t="s">
        <v>3283</v>
      </c>
      <c r="F1193" s="2" t="s">
        <v>1142</v>
      </c>
      <c r="G1193" s="2"/>
      <c r="H1193" s="3" t="s">
        <v>3284</v>
      </c>
      <c r="I1193" s="5">
        <v>1000000</v>
      </c>
      <c r="J1193" s="5">
        <f t="shared" si="27"/>
        <v>1480000</v>
      </c>
      <c r="K1193" s="2" t="s">
        <v>30</v>
      </c>
      <c r="L1193" s="2" t="s">
        <v>141</v>
      </c>
      <c r="M1193" s="2"/>
      <c r="N1193" s="2" t="s">
        <v>2458</v>
      </c>
      <c r="O1193" s="2" t="s">
        <v>1591</v>
      </c>
      <c r="P1193" s="2"/>
    </row>
    <row r="1194" spans="1:16" ht="22.5">
      <c r="A1194" s="2">
        <v>11680</v>
      </c>
      <c r="B1194" s="2" t="s">
        <v>1108</v>
      </c>
      <c r="C1194" s="2" t="s">
        <v>1108</v>
      </c>
      <c r="D1194" s="3" t="s">
        <v>379</v>
      </c>
      <c r="E1194" s="2" t="s">
        <v>1369</v>
      </c>
      <c r="F1194" s="2" t="s">
        <v>3285</v>
      </c>
      <c r="G1194" s="2"/>
      <c r="H1194" s="3" t="s">
        <v>3286</v>
      </c>
      <c r="I1194" s="5">
        <v>2000000</v>
      </c>
      <c r="J1194" s="5">
        <f>I1194*2.026</f>
        <v>4051999.9999999995</v>
      </c>
      <c r="K1194" s="2" t="s">
        <v>42</v>
      </c>
      <c r="L1194" s="2" t="s">
        <v>141</v>
      </c>
      <c r="M1194" s="2"/>
      <c r="N1194" s="2" t="s">
        <v>2458</v>
      </c>
      <c r="O1194" s="2" t="s">
        <v>1591</v>
      </c>
      <c r="P1194" s="2" t="s">
        <v>141</v>
      </c>
    </row>
    <row r="1195" spans="1:16" ht="22.5">
      <c r="A1195" s="2">
        <v>11681</v>
      </c>
      <c r="B1195" s="2" t="s">
        <v>1541</v>
      </c>
      <c r="C1195" s="2" t="s">
        <v>1541</v>
      </c>
      <c r="D1195" s="3" t="s">
        <v>3287</v>
      </c>
      <c r="E1195" s="2" t="s">
        <v>3285</v>
      </c>
      <c r="F1195" s="2" t="s">
        <v>3288</v>
      </c>
      <c r="G1195" s="2"/>
      <c r="H1195" s="3" t="s">
        <v>3289</v>
      </c>
      <c r="I1195" s="5">
        <v>2000000</v>
      </c>
      <c r="J1195" s="5">
        <f>I1195*2.026</f>
        <v>4051999.9999999995</v>
      </c>
      <c r="K1195" s="2" t="s">
        <v>42</v>
      </c>
      <c r="L1195" s="2" t="s">
        <v>141</v>
      </c>
      <c r="M1195" s="2"/>
      <c r="N1195" s="2" t="s">
        <v>2458</v>
      </c>
      <c r="O1195" s="2" t="s">
        <v>1591</v>
      </c>
      <c r="P1195" s="2" t="s">
        <v>141</v>
      </c>
    </row>
    <row r="1196" spans="1:16" ht="22.5">
      <c r="A1196" s="2">
        <v>11682</v>
      </c>
      <c r="B1196" s="2" t="s">
        <v>1108</v>
      </c>
      <c r="C1196" s="2" t="s">
        <v>1108</v>
      </c>
      <c r="D1196" s="3" t="s">
        <v>3290</v>
      </c>
      <c r="E1196" s="2" t="s">
        <v>1266</v>
      </c>
      <c r="F1196" s="2" t="s">
        <v>1122</v>
      </c>
      <c r="G1196" s="2"/>
      <c r="H1196" s="3" t="s">
        <v>3291</v>
      </c>
      <c r="I1196" s="5">
        <v>1900000</v>
      </c>
      <c r="J1196" s="5">
        <f>I1196*1.48</f>
        <v>2812000</v>
      </c>
      <c r="K1196" s="2" t="s">
        <v>30</v>
      </c>
      <c r="L1196" s="2" t="s">
        <v>141</v>
      </c>
      <c r="M1196" s="2"/>
      <c r="N1196" s="2" t="s">
        <v>2459</v>
      </c>
      <c r="O1196" s="2" t="s">
        <v>1591</v>
      </c>
      <c r="P1196" s="2"/>
    </row>
    <row r="1197" spans="1:16" ht="22.5">
      <c r="A1197" s="2">
        <v>11683</v>
      </c>
      <c r="B1197" s="2" t="s">
        <v>1108</v>
      </c>
      <c r="C1197" s="2" t="s">
        <v>1108</v>
      </c>
      <c r="D1197" s="3" t="s">
        <v>3292</v>
      </c>
      <c r="E1197" s="2" t="s">
        <v>3293</v>
      </c>
      <c r="F1197" s="2" t="s">
        <v>1115</v>
      </c>
      <c r="G1197" s="2"/>
      <c r="H1197" s="3" t="s">
        <v>3292</v>
      </c>
      <c r="I1197" s="5">
        <v>2400000</v>
      </c>
      <c r="J1197" s="5">
        <f>I1197*1.48</f>
        <v>3552000</v>
      </c>
      <c r="K1197" s="2" t="s">
        <v>30</v>
      </c>
      <c r="L1197" s="2" t="s">
        <v>141</v>
      </c>
      <c r="M1197" s="2"/>
      <c r="N1197" s="2" t="s">
        <v>2459</v>
      </c>
      <c r="O1197" s="2" t="s">
        <v>1591</v>
      </c>
      <c r="P1197" s="2"/>
    </row>
    <row r="1198" spans="1:16" ht="33.75">
      <c r="A1198" s="2">
        <v>11684</v>
      </c>
      <c r="B1198" s="2" t="s">
        <v>1541</v>
      </c>
      <c r="C1198" s="2" t="s">
        <v>1541</v>
      </c>
      <c r="D1198" s="3" t="s">
        <v>3294</v>
      </c>
      <c r="E1198" s="2" t="s">
        <v>3295</v>
      </c>
      <c r="F1198" s="2" t="s">
        <v>3296</v>
      </c>
      <c r="G1198" s="2"/>
      <c r="H1198" s="3" t="s">
        <v>3294</v>
      </c>
      <c r="I1198" s="5">
        <v>2600000</v>
      </c>
      <c r="J1198" s="5">
        <f>I1198*1.48</f>
        <v>3848000</v>
      </c>
      <c r="K1198" s="2" t="s">
        <v>30</v>
      </c>
      <c r="L1198" s="2" t="s">
        <v>141</v>
      </c>
      <c r="M1198" s="2"/>
      <c r="N1198" s="2" t="s">
        <v>2459</v>
      </c>
      <c r="O1198" s="2" t="s">
        <v>1591</v>
      </c>
      <c r="P1198" s="2"/>
    </row>
    <row r="1199" spans="1:16" ht="33.75">
      <c r="A1199" s="2">
        <v>11685</v>
      </c>
      <c r="B1199" s="2" t="s">
        <v>1108</v>
      </c>
      <c r="C1199" s="2" t="s">
        <v>1108</v>
      </c>
      <c r="D1199" s="3" t="s">
        <v>3297</v>
      </c>
      <c r="E1199" s="2" t="s">
        <v>538</v>
      </c>
      <c r="F1199" s="2" t="s">
        <v>1317</v>
      </c>
      <c r="G1199" s="2"/>
      <c r="H1199" s="3" t="s">
        <v>3297</v>
      </c>
      <c r="I1199" s="5">
        <v>1200000</v>
      </c>
      <c r="J1199" s="5">
        <f>I1199*1.48</f>
        <v>1776000</v>
      </c>
      <c r="K1199" s="2" t="s">
        <v>30</v>
      </c>
      <c r="L1199" s="2" t="s">
        <v>141</v>
      </c>
      <c r="M1199" s="2"/>
      <c r="N1199" s="2" t="s">
        <v>2459</v>
      </c>
      <c r="O1199" s="2" t="s">
        <v>1591</v>
      </c>
      <c r="P1199" s="2"/>
    </row>
    <row r="1200" spans="1:16" ht="33.75">
      <c r="A1200" s="2">
        <v>11686</v>
      </c>
      <c r="B1200" s="2" t="s">
        <v>3298</v>
      </c>
      <c r="C1200" s="2" t="s">
        <v>3298</v>
      </c>
      <c r="D1200" s="3" t="s">
        <v>3299</v>
      </c>
      <c r="E1200" s="2" t="s">
        <v>3300</v>
      </c>
      <c r="F1200" s="2" t="s">
        <v>1452</v>
      </c>
      <c r="G1200" s="2"/>
      <c r="H1200" s="3" t="s">
        <v>3301</v>
      </c>
      <c r="I1200" s="5">
        <v>50000000</v>
      </c>
      <c r="J1200" s="5">
        <f>I1200*2.026</f>
        <v>101299999.99999999</v>
      </c>
      <c r="K1200" s="2" t="s">
        <v>42</v>
      </c>
      <c r="L1200" s="2" t="s">
        <v>141</v>
      </c>
      <c r="M1200" s="2"/>
      <c r="N1200" s="2" t="s">
        <v>2458</v>
      </c>
      <c r="O1200" s="2" t="s">
        <v>1591</v>
      </c>
      <c r="P1200" s="2" t="s">
        <v>141</v>
      </c>
    </row>
    <row r="1201" spans="1:16" ht="33.75">
      <c r="A1201" s="2">
        <v>11687</v>
      </c>
      <c r="B1201" s="2" t="s">
        <v>1108</v>
      </c>
      <c r="C1201" s="2" t="s">
        <v>1108</v>
      </c>
      <c r="D1201" s="3" t="s">
        <v>3302</v>
      </c>
      <c r="E1201" s="2" t="s">
        <v>3303</v>
      </c>
      <c r="F1201" s="2"/>
      <c r="G1201" s="2"/>
      <c r="H1201" s="3" t="s">
        <v>3304</v>
      </c>
      <c r="I1201" s="5">
        <v>908431</v>
      </c>
      <c r="J1201" s="5">
        <f>I1201*2.026</f>
        <v>1840481.2059999998</v>
      </c>
      <c r="K1201" s="2" t="s">
        <v>42</v>
      </c>
      <c r="L1201" s="2" t="s">
        <v>141</v>
      </c>
      <c r="M1201" s="2"/>
      <c r="N1201" s="2" t="s">
        <v>2459</v>
      </c>
      <c r="O1201" s="2" t="s">
        <v>1591</v>
      </c>
      <c r="P1201" s="2"/>
    </row>
    <row r="1202" spans="1:16" ht="33.75">
      <c r="A1202" s="2">
        <v>11688</v>
      </c>
      <c r="B1202" s="2" t="s">
        <v>3298</v>
      </c>
      <c r="C1202" s="2" t="s">
        <v>3298</v>
      </c>
      <c r="D1202" s="3" t="s">
        <v>3305</v>
      </c>
      <c r="E1202" s="2" t="s">
        <v>3300</v>
      </c>
      <c r="F1202" s="2" t="s">
        <v>1452</v>
      </c>
      <c r="G1202" s="2"/>
      <c r="H1202" s="3" t="s">
        <v>3306</v>
      </c>
      <c r="I1202" s="5">
        <v>1500000</v>
      </c>
      <c r="J1202" s="5">
        <f>I1202*2.026</f>
        <v>3038999.9999999995</v>
      </c>
      <c r="K1202" s="2" t="s">
        <v>42</v>
      </c>
      <c r="L1202" s="2" t="s">
        <v>141</v>
      </c>
      <c r="M1202" s="2"/>
      <c r="N1202" s="2" t="s">
        <v>2458</v>
      </c>
      <c r="O1202" s="2" t="s">
        <v>1591</v>
      </c>
      <c r="P1202" s="2" t="s">
        <v>141</v>
      </c>
    </row>
    <row r="1203" spans="1:16" ht="22.5">
      <c r="A1203" s="2">
        <v>11689</v>
      </c>
      <c r="B1203" s="2" t="s">
        <v>1108</v>
      </c>
      <c r="C1203" s="2" t="s">
        <v>1108</v>
      </c>
      <c r="D1203" s="3" t="s">
        <v>3279</v>
      </c>
      <c r="E1203" s="2" t="s">
        <v>538</v>
      </c>
      <c r="F1203" s="2" t="s">
        <v>1118</v>
      </c>
      <c r="G1203" s="2"/>
      <c r="H1203" s="3" t="s">
        <v>3307</v>
      </c>
      <c r="I1203" s="5">
        <v>4780000</v>
      </c>
      <c r="J1203" s="5">
        <f>I1203*1.48</f>
        <v>7074400</v>
      </c>
      <c r="K1203" s="2" t="s">
        <v>30</v>
      </c>
      <c r="L1203" s="2" t="s">
        <v>141</v>
      </c>
      <c r="M1203" s="2"/>
      <c r="N1203" s="2" t="s">
        <v>2458</v>
      </c>
      <c r="O1203" s="2" t="s">
        <v>1591</v>
      </c>
      <c r="P1203" s="2"/>
    </row>
    <row r="1204" spans="1:16" ht="22.5">
      <c r="A1204" s="2">
        <v>11690</v>
      </c>
      <c r="B1204" s="2" t="s">
        <v>1541</v>
      </c>
      <c r="C1204" s="2" t="s">
        <v>1541</v>
      </c>
      <c r="D1204" s="3" t="s">
        <v>3308</v>
      </c>
      <c r="E1204" s="2" t="s">
        <v>3309</v>
      </c>
      <c r="F1204" s="2"/>
      <c r="G1204" s="2"/>
      <c r="H1204" s="3" t="s">
        <v>3310</v>
      </c>
      <c r="I1204" s="5">
        <v>3000000</v>
      </c>
      <c r="J1204" s="5">
        <f>I1204*1.48</f>
        <v>4440000</v>
      </c>
      <c r="K1204" s="2" t="s">
        <v>30</v>
      </c>
      <c r="L1204" s="2" t="s">
        <v>141</v>
      </c>
      <c r="M1204" s="2"/>
      <c r="N1204" s="2" t="s">
        <v>2459</v>
      </c>
      <c r="O1204" s="2" t="s">
        <v>1591</v>
      </c>
      <c r="P1204" s="2"/>
    </row>
    <row r="1205" spans="1:16" ht="22.5">
      <c r="A1205" s="2">
        <v>11691</v>
      </c>
      <c r="B1205" s="2" t="s">
        <v>1108</v>
      </c>
      <c r="C1205" s="2" t="s">
        <v>1108</v>
      </c>
      <c r="D1205" s="3" t="s">
        <v>3311</v>
      </c>
      <c r="E1205" s="2" t="s">
        <v>3312</v>
      </c>
      <c r="F1205" s="2"/>
      <c r="G1205" s="2"/>
      <c r="H1205" s="3" t="s">
        <v>3313</v>
      </c>
      <c r="I1205" s="5">
        <v>2343000</v>
      </c>
      <c r="J1205" s="5">
        <f>I1205*2.026</f>
        <v>4746917.999999999</v>
      </c>
      <c r="K1205" s="2" t="s">
        <v>42</v>
      </c>
      <c r="L1205" s="2" t="s">
        <v>141</v>
      </c>
      <c r="M1205" s="2"/>
      <c r="N1205" s="2" t="s">
        <v>2459</v>
      </c>
      <c r="O1205" s="2" t="s">
        <v>1591</v>
      </c>
      <c r="P1205" s="2"/>
    </row>
    <row r="1206" spans="1:16" ht="22.5">
      <c r="A1206" s="2">
        <v>11692</v>
      </c>
      <c r="B1206" s="2" t="s">
        <v>3316</v>
      </c>
      <c r="C1206" s="2" t="s">
        <v>138</v>
      </c>
      <c r="D1206" s="3" t="s">
        <v>3317</v>
      </c>
      <c r="E1206" s="2" t="s">
        <v>3318</v>
      </c>
      <c r="F1206" s="2" t="s">
        <v>3319</v>
      </c>
      <c r="G1206" s="2"/>
      <c r="H1206" s="3" t="s">
        <v>832</v>
      </c>
      <c r="I1206" s="5">
        <v>1036427</v>
      </c>
      <c r="J1206" s="5">
        <f>I1206*1.125</f>
        <v>1165980.375</v>
      </c>
      <c r="K1206" s="2" t="s">
        <v>12</v>
      </c>
      <c r="L1206" s="2" t="s">
        <v>141</v>
      </c>
      <c r="M1206" s="2"/>
      <c r="N1206" s="2" t="s">
        <v>2458</v>
      </c>
      <c r="O1206" s="2" t="s">
        <v>694</v>
      </c>
      <c r="P1206" s="2"/>
    </row>
    <row r="1207" spans="1:16" ht="22.5">
      <c r="A1207" s="2">
        <v>11693</v>
      </c>
      <c r="B1207" s="2" t="s">
        <v>1108</v>
      </c>
      <c r="C1207" s="2" t="s">
        <v>1108</v>
      </c>
      <c r="D1207" s="3" t="s">
        <v>3320</v>
      </c>
      <c r="E1207" s="2" t="s">
        <v>1282</v>
      </c>
      <c r="F1207" s="2" t="s">
        <v>1283</v>
      </c>
      <c r="G1207" s="2" t="s">
        <v>3486</v>
      </c>
      <c r="H1207" s="3" t="s">
        <v>3385</v>
      </c>
      <c r="I1207" s="5">
        <v>1000000</v>
      </c>
      <c r="J1207" s="5">
        <f>I1207*2.026</f>
        <v>2025999.9999999998</v>
      </c>
      <c r="K1207" s="2" t="s">
        <v>42</v>
      </c>
      <c r="L1207" s="2" t="s">
        <v>141</v>
      </c>
      <c r="M1207" s="2" t="s">
        <v>3491</v>
      </c>
      <c r="N1207" s="2" t="s">
        <v>2458</v>
      </c>
      <c r="O1207" s="2" t="s">
        <v>1591</v>
      </c>
      <c r="P1207" s="2"/>
    </row>
    <row r="1208" spans="1:16" ht="22.5">
      <c r="A1208" s="2">
        <v>11694</v>
      </c>
      <c r="B1208" s="2" t="s">
        <v>1108</v>
      </c>
      <c r="C1208" s="2" t="s">
        <v>1108</v>
      </c>
      <c r="D1208" s="3" t="s">
        <v>3321</v>
      </c>
      <c r="E1208" s="2" t="s">
        <v>3322</v>
      </c>
      <c r="F1208" s="2" t="s">
        <v>3323</v>
      </c>
      <c r="G1208" s="2" t="s">
        <v>3486</v>
      </c>
      <c r="H1208" s="3" t="s">
        <v>3385</v>
      </c>
      <c r="I1208" s="5">
        <v>1000000</v>
      </c>
      <c r="J1208" s="5">
        <f>I1208*2.026</f>
        <v>2025999.9999999998</v>
      </c>
      <c r="K1208" s="2" t="s">
        <v>42</v>
      </c>
      <c r="L1208" s="2" t="s">
        <v>141</v>
      </c>
      <c r="M1208" s="2" t="s">
        <v>3497</v>
      </c>
      <c r="N1208" s="2" t="s">
        <v>2458</v>
      </c>
      <c r="O1208" s="2" t="s">
        <v>1591</v>
      </c>
      <c r="P1208" s="2"/>
    </row>
    <row r="1209" spans="1:16" ht="22.5">
      <c r="A1209" s="2">
        <v>11695</v>
      </c>
      <c r="B1209" s="2" t="s">
        <v>1108</v>
      </c>
      <c r="C1209" s="2" t="s">
        <v>1108</v>
      </c>
      <c r="D1209" s="3" t="s">
        <v>3324</v>
      </c>
      <c r="E1209" s="2" t="s">
        <v>3325</v>
      </c>
      <c r="F1209" s="2" t="s">
        <v>3238</v>
      </c>
      <c r="G1209" s="2" t="s">
        <v>3486</v>
      </c>
      <c r="H1209" s="3" t="s">
        <v>3385</v>
      </c>
      <c r="I1209" s="5">
        <v>4432624</v>
      </c>
      <c r="J1209" s="5">
        <f>I1209*2.026</f>
        <v>8980496.224</v>
      </c>
      <c r="K1209" s="2" t="s">
        <v>42</v>
      </c>
      <c r="L1209" s="2" t="s">
        <v>141</v>
      </c>
      <c r="M1209" s="2" t="s">
        <v>3497</v>
      </c>
      <c r="N1209" s="2" t="s">
        <v>2458</v>
      </c>
      <c r="O1209" s="2" t="s">
        <v>1591</v>
      </c>
      <c r="P1209" s="2"/>
    </row>
    <row r="1210" spans="1:16" ht="22.5">
      <c r="A1210" s="2">
        <v>11696</v>
      </c>
      <c r="B1210" s="2" t="s">
        <v>1108</v>
      </c>
      <c r="C1210" s="2" t="s">
        <v>1108</v>
      </c>
      <c r="D1210" s="3" t="s">
        <v>176</v>
      </c>
      <c r="E1210" s="2" t="s">
        <v>3326</v>
      </c>
      <c r="F1210" s="2" t="s">
        <v>3327</v>
      </c>
      <c r="G1210" s="2" t="s">
        <v>3486</v>
      </c>
      <c r="H1210" s="3" t="s">
        <v>3385</v>
      </c>
      <c r="I1210" s="5">
        <v>2350226</v>
      </c>
      <c r="J1210" s="5">
        <f>I1210*2.026</f>
        <v>4761557.875999999</v>
      </c>
      <c r="K1210" s="2" t="s">
        <v>42</v>
      </c>
      <c r="L1210" s="2" t="s">
        <v>141</v>
      </c>
      <c r="M1210" s="2" t="s">
        <v>3497</v>
      </c>
      <c r="N1210" s="2" t="s">
        <v>2458</v>
      </c>
      <c r="O1210" s="2" t="s">
        <v>1591</v>
      </c>
      <c r="P1210" s="2"/>
    </row>
    <row r="1211" spans="1:16" ht="22.5">
      <c r="A1211" s="2">
        <v>11697</v>
      </c>
      <c r="B1211" s="2" t="s">
        <v>1108</v>
      </c>
      <c r="C1211" s="2" t="s">
        <v>1108</v>
      </c>
      <c r="D1211" s="3" t="s">
        <v>3323</v>
      </c>
      <c r="E1211" s="2" t="s">
        <v>3328</v>
      </c>
      <c r="F1211" s="2" t="s">
        <v>3329</v>
      </c>
      <c r="G1211" s="2" t="s">
        <v>3486</v>
      </c>
      <c r="H1211" s="3" t="s">
        <v>3386</v>
      </c>
      <c r="I1211" s="5">
        <v>2600000</v>
      </c>
      <c r="J1211" s="5">
        <f>I1211*2.026</f>
        <v>5267599.999999999</v>
      </c>
      <c r="K1211" s="2" t="s">
        <v>42</v>
      </c>
      <c r="L1211" s="2" t="s">
        <v>141</v>
      </c>
      <c r="M1211" s="2" t="s">
        <v>3476</v>
      </c>
      <c r="N1211" s="2" t="s">
        <v>2459</v>
      </c>
      <c r="O1211" s="2" t="s">
        <v>1591</v>
      </c>
      <c r="P1211" s="2"/>
    </row>
    <row r="1212" spans="1:16" ht="22.5">
      <c r="A1212" s="2">
        <v>11698</v>
      </c>
      <c r="B1212" s="2" t="s">
        <v>1108</v>
      </c>
      <c r="C1212" s="2" t="s">
        <v>1108</v>
      </c>
      <c r="D1212" s="3" t="s">
        <v>3330</v>
      </c>
      <c r="E1212" s="2" t="s">
        <v>3331</v>
      </c>
      <c r="F1212" s="2" t="s">
        <v>3332</v>
      </c>
      <c r="G1212" s="2" t="s">
        <v>3486</v>
      </c>
      <c r="H1212" s="3" t="s">
        <v>3387</v>
      </c>
      <c r="I1212" s="5">
        <v>1000000</v>
      </c>
      <c r="J1212" s="5">
        <f>I1212*1.48</f>
        <v>1480000</v>
      </c>
      <c r="K1212" s="2" t="s">
        <v>30</v>
      </c>
      <c r="L1212" s="2" t="s">
        <v>141</v>
      </c>
      <c r="M1212" s="2" t="s">
        <v>3479</v>
      </c>
      <c r="N1212" s="2" t="s">
        <v>2459</v>
      </c>
      <c r="O1212" s="2" t="s">
        <v>1591</v>
      </c>
      <c r="P1212" s="2"/>
    </row>
    <row r="1213" spans="1:16" ht="22.5">
      <c r="A1213" s="2">
        <v>11699</v>
      </c>
      <c r="B1213" s="2" t="s">
        <v>1108</v>
      </c>
      <c r="C1213" s="2" t="s">
        <v>1108</v>
      </c>
      <c r="D1213" s="3" t="s">
        <v>3331</v>
      </c>
      <c r="E1213" s="2" t="s">
        <v>3333</v>
      </c>
      <c r="F1213" s="2" t="s">
        <v>3330</v>
      </c>
      <c r="G1213" s="2" t="s">
        <v>3486</v>
      </c>
      <c r="H1213" s="3" t="s">
        <v>3388</v>
      </c>
      <c r="I1213" s="5">
        <v>2500000</v>
      </c>
      <c r="J1213" s="5">
        <f>I1213*1.48</f>
        <v>3700000</v>
      </c>
      <c r="K1213" s="2" t="s">
        <v>30</v>
      </c>
      <c r="L1213" s="2" t="s">
        <v>141</v>
      </c>
      <c r="M1213" s="2" t="s">
        <v>3479</v>
      </c>
      <c r="N1213" s="2" t="s">
        <v>2458</v>
      </c>
      <c r="O1213" s="2" t="s">
        <v>1591</v>
      </c>
      <c r="P1213" s="2"/>
    </row>
    <row r="1214" spans="1:16" ht="22.5">
      <c r="A1214" s="2">
        <v>11700</v>
      </c>
      <c r="B1214" s="2" t="s">
        <v>1108</v>
      </c>
      <c r="C1214" s="2" t="s">
        <v>1108</v>
      </c>
      <c r="D1214" s="3" t="s">
        <v>3334</v>
      </c>
      <c r="E1214" s="2" t="s">
        <v>3335</v>
      </c>
      <c r="F1214" s="2" t="s">
        <v>2346</v>
      </c>
      <c r="G1214" s="2" t="s">
        <v>3486</v>
      </c>
      <c r="H1214" s="3" t="s">
        <v>3386</v>
      </c>
      <c r="I1214" s="5">
        <v>2519478</v>
      </c>
      <c r="J1214" s="5">
        <f>I1214*2.026</f>
        <v>5104462.427999999</v>
      </c>
      <c r="K1214" s="2" t="s">
        <v>42</v>
      </c>
      <c r="L1214" s="2" t="s">
        <v>141</v>
      </c>
      <c r="M1214" s="2" t="s">
        <v>3476</v>
      </c>
      <c r="N1214" s="2" t="s">
        <v>2459</v>
      </c>
      <c r="O1214" s="2" t="s">
        <v>1591</v>
      </c>
      <c r="P1214" s="2"/>
    </row>
    <row r="1215" spans="1:16" ht="22.5">
      <c r="A1215" s="2">
        <v>11701</v>
      </c>
      <c r="B1215" s="2" t="s">
        <v>1108</v>
      </c>
      <c r="C1215" s="2" t="s">
        <v>1108</v>
      </c>
      <c r="D1215" s="3" t="s">
        <v>2346</v>
      </c>
      <c r="E1215" s="2" t="s">
        <v>3336</v>
      </c>
      <c r="F1215" s="2" t="s">
        <v>3334</v>
      </c>
      <c r="G1215" s="2" t="s">
        <v>3486</v>
      </c>
      <c r="H1215" s="3" t="s">
        <v>3386</v>
      </c>
      <c r="I1215" s="5">
        <v>1553194</v>
      </c>
      <c r="J1215" s="5">
        <f>I1215*2.026</f>
        <v>3146771.0439999998</v>
      </c>
      <c r="K1215" s="2" t="s">
        <v>42</v>
      </c>
      <c r="L1215" s="2" t="s">
        <v>141</v>
      </c>
      <c r="M1215" s="2" t="s">
        <v>3476</v>
      </c>
      <c r="N1215" s="2" t="s">
        <v>2459</v>
      </c>
      <c r="O1215" s="2" t="s">
        <v>1591</v>
      </c>
      <c r="P1215" s="2" t="s">
        <v>141</v>
      </c>
    </row>
    <row r="1216" spans="1:16" ht="22.5">
      <c r="A1216" s="2">
        <v>11702</v>
      </c>
      <c r="B1216" s="2" t="s">
        <v>1108</v>
      </c>
      <c r="C1216" s="2" t="s">
        <v>1108</v>
      </c>
      <c r="D1216" s="3" t="s">
        <v>3337</v>
      </c>
      <c r="E1216" s="2" t="s">
        <v>1260</v>
      </c>
      <c r="F1216" s="2" t="s">
        <v>1129</v>
      </c>
      <c r="G1216" s="2" t="s">
        <v>3475</v>
      </c>
      <c r="H1216" s="3" t="s">
        <v>3389</v>
      </c>
      <c r="I1216" s="5">
        <v>3118700</v>
      </c>
      <c r="J1216" s="5">
        <f>I1216*2.026</f>
        <v>6318486.199999999</v>
      </c>
      <c r="K1216" s="2" t="s">
        <v>42</v>
      </c>
      <c r="L1216" s="2" t="s">
        <v>141</v>
      </c>
      <c r="M1216" s="2" t="s">
        <v>3506</v>
      </c>
      <c r="N1216" s="2" t="s">
        <v>2459</v>
      </c>
      <c r="O1216" s="2" t="s">
        <v>1591</v>
      </c>
      <c r="P1216" s="2"/>
    </row>
    <row r="1217" spans="1:16" ht="22.5">
      <c r="A1217" s="2">
        <v>11703</v>
      </c>
      <c r="B1217" s="2" t="s">
        <v>1108</v>
      </c>
      <c r="C1217" s="2" t="s">
        <v>1108</v>
      </c>
      <c r="D1217" s="3" t="s">
        <v>3338</v>
      </c>
      <c r="E1217" s="2" t="s">
        <v>3339</v>
      </c>
      <c r="F1217" s="2" t="s">
        <v>3340</v>
      </c>
      <c r="G1217" s="2" t="s">
        <v>3486</v>
      </c>
      <c r="H1217" s="3" t="s">
        <v>3386</v>
      </c>
      <c r="I1217" s="5">
        <v>9628553</v>
      </c>
      <c r="J1217" s="5">
        <f>I1217*2.026</f>
        <v>19507448.378</v>
      </c>
      <c r="K1217" s="2" t="s">
        <v>42</v>
      </c>
      <c r="L1217" s="2" t="s">
        <v>141</v>
      </c>
      <c r="M1217" s="2" t="s">
        <v>3476</v>
      </c>
      <c r="N1217" s="2" t="s">
        <v>2459</v>
      </c>
      <c r="O1217" s="2" t="s">
        <v>1591</v>
      </c>
      <c r="P1217" s="2"/>
    </row>
    <row r="1218" spans="1:16" ht="22.5">
      <c r="A1218" s="2">
        <v>11705</v>
      </c>
      <c r="B1218" s="2" t="s">
        <v>1108</v>
      </c>
      <c r="C1218" s="2" t="s">
        <v>1108</v>
      </c>
      <c r="D1218" s="3" t="s">
        <v>3341</v>
      </c>
      <c r="E1218" s="2" t="s">
        <v>1302</v>
      </c>
      <c r="F1218" s="2" t="s">
        <v>3342</v>
      </c>
      <c r="G1218" s="2" t="s">
        <v>3486</v>
      </c>
      <c r="H1218" s="3" t="s">
        <v>3390</v>
      </c>
      <c r="I1218" s="5">
        <v>2884200</v>
      </c>
      <c r="J1218" s="5">
        <f>I1218*2.772</f>
        <v>7995002.399999999</v>
      </c>
      <c r="K1218" s="2" t="s">
        <v>154</v>
      </c>
      <c r="L1218" s="2" t="s">
        <v>141</v>
      </c>
      <c r="M1218" s="2" t="s">
        <v>3491</v>
      </c>
      <c r="N1218" s="2" t="s">
        <v>2459</v>
      </c>
      <c r="O1218" s="2" t="s">
        <v>1591</v>
      </c>
      <c r="P1218" s="2" t="s">
        <v>141</v>
      </c>
    </row>
    <row r="1219" spans="1:16" ht="22.5">
      <c r="A1219" s="2">
        <v>11706</v>
      </c>
      <c r="B1219" s="2" t="s">
        <v>1108</v>
      </c>
      <c r="C1219" s="2" t="s">
        <v>1108</v>
      </c>
      <c r="D1219" s="3" t="s">
        <v>3342</v>
      </c>
      <c r="E1219" s="2" t="s">
        <v>3343</v>
      </c>
      <c r="F1219" s="2" t="s">
        <v>3344</v>
      </c>
      <c r="G1219" s="2" t="s">
        <v>3486</v>
      </c>
      <c r="H1219" s="3" t="s">
        <v>3609</v>
      </c>
      <c r="I1219" s="5">
        <v>4857600</v>
      </c>
      <c r="J1219" s="5">
        <f>I1219*2.772</f>
        <v>13465267.2</v>
      </c>
      <c r="K1219" s="2" t="s">
        <v>154</v>
      </c>
      <c r="L1219" s="2" t="s">
        <v>141</v>
      </c>
      <c r="M1219" s="2" t="s">
        <v>3491</v>
      </c>
      <c r="N1219" s="2" t="s">
        <v>2459</v>
      </c>
      <c r="O1219" s="2" t="s">
        <v>1591</v>
      </c>
      <c r="P1219" s="2"/>
    </row>
    <row r="1220" spans="1:16" ht="22.5">
      <c r="A1220" s="2">
        <v>11707</v>
      </c>
      <c r="B1220" s="2" t="s">
        <v>1108</v>
      </c>
      <c r="C1220" s="2" t="s">
        <v>1108</v>
      </c>
      <c r="D1220" s="3" t="s">
        <v>3345</v>
      </c>
      <c r="E1220" s="2" t="s">
        <v>1302</v>
      </c>
      <c r="F1220" s="2" t="s">
        <v>3346</v>
      </c>
      <c r="G1220" s="2" t="s">
        <v>3475</v>
      </c>
      <c r="H1220" s="3" t="s">
        <v>3389</v>
      </c>
      <c r="I1220" s="5">
        <v>2997500.0000000005</v>
      </c>
      <c r="J1220" s="5">
        <f>I1220*2.026</f>
        <v>6072935</v>
      </c>
      <c r="K1220" s="2" t="s">
        <v>42</v>
      </c>
      <c r="L1220" s="2" t="s">
        <v>141</v>
      </c>
      <c r="M1220" s="2" t="s">
        <v>3476</v>
      </c>
      <c r="N1220" s="2" t="s">
        <v>2459</v>
      </c>
      <c r="O1220" s="2" t="s">
        <v>1591</v>
      </c>
      <c r="P1220" s="2"/>
    </row>
    <row r="1221" spans="1:16" ht="22.5">
      <c r="A1221" s="2">
        <v>11708</v>
      </c>
      <c r="B1221" s="2" t="s">
        <v>1108</v>
      </c>
      <c r="C1221" s="2" t="s">
        <v>1108</v>
      </c>
      <c r="D1221" s="3" t="s">
        <v>3339</v>
      </c>
      <c r="E1221" s="2" t="s">
        <v>3345</v>
      </c>
      <c r="F1221" s="2" t="s">
        <v>3338</v>
      </c>
      <c r="G1221" s="2" t="s">
        <v>3486</v>
      </c>
      <c r="H1221" s="3" t="s">
        <v>3390</v>
      </c>
      <c r="I1221" s="5">
        <v>8611625</v>
      </c>
      <c r="J1221" s="5">
        <f>I1221*2.026</f>
        <v>17447152.25</v>
      </c>
      <c r="K1221" s="2" t="s">
        <v>42</v>
      </c>
      <c r="L1221" s="2" t="s">
        <v>141</v>
      </c>
      <c r="M1221" s="2" t="s">
        <v>3491</v>
      </c>
      <c r="N1221" s="2" t="s">
        <v>2459</v>
      </c>
      <c r="O1221" s="2" t="s">
        <v>1591</v>
      </c>
      <c r="P1221" s="2"/>
    </row>
    <row r="1222" spans="1:16" ht="22.5">
      <c r="A1222" s="2">
        <v>11709</v>
      </c>
      <c r="B1222" s="2" t="s">
        <v>1108</v>
      </c>
      <c r="C1222" s="2" t="s">
        <v>1108</v>
      </c>
      <c r="D1222" s="3" t="s">
        <v>3347</v>
      </c>
      <c r="E1222" s="2" t="s">
        <v>3348</v>
      </c>
      <c r="F1222" s="2" t="s">
        <v>3349</v>
      </c>
      <c r="G1222" s="2" t="s">
        <v>3486</v>
      </c>
      <c r="H1222" s="3" t="s">
        <v>3390</v>
      </c>
      <c r="I1222" s="5">
        <v>6552502.000000001</v>
      </c>
      <c r="J1222" s="5">
        <f>I1222*1.48</f>
        <v>9697702.96</v>
      </c>
      <c r="K1222" s="2" t="s">
        <v>30</v>
      </c>
      <c r="L1222" s="2" t="s">
        <v>141</v>
      </c>
      <c r="M1222" s="2" t="s">
        <v>3497</v>
      </c>
      <c r="N1222" s="2" t="s">
        <v>2459</v>
      </c>
      <c r="O1222" s="2" t="s">
        <v>1591</v>
      </c>
      <c r="P1222" s="2"/>
    </row>
    <row r="1223" spans="1:16" ht="33.75">
      <c r="A1223" s="2">
        <v>11710</v>
      </c>
      <c r="B1223" s="2" t="s">
        <v>1108</v>
      </c>
      <c r="C1223" s="2" t="s">
        <v>1108</v>
      </c>
      <c r="D1223" s="3" t="s">
        <v>3350</v>
      </c>
      <c r="E1223" s="2" t="s">
        <v>3351</v>
      </c>
      <c r="F1223" s="2" t="s">
        <v>3352</v>
      </c>
      <c r="G1223" s="2" t="s">
        <v>3486</v>
      </c>
      <c r="H1223" s="3" t="s">
        <v>3390</v>
      </c>
      <c r="I1223" s="5">
        <v>3240600.0000000005</v>
      </c>
      <c r="J1223" s="5">
        <f aca="true" t="shared" si="28" ref="J1223:J1230">I1223*2.772</f>
        <v>8982943.200000001</v>
      </c>
      <c r="K1223" s="2" t="s">
        <v>154</v>
      </c>
      <c r="L1223" s="2" t="s">
        <v>141</v>
      </c>
      <c r="M1223" s="2" t="s">
        <v>3497</v>
      </c>
      <c r="N1223" s="2" t="s">
        <v>2459</v>
      </c>
      <c r="O1223" s="2" t="s">
        <v>1591</v>
      </c>
      <c r="P1223" s="2" t="s">
        <v>141</v>
      </c>
    </row>
    <row r="1224" spans="1:16" ht="22.5">
      <c r="A1224" s="2">
        <v>11711</v>
      </c>
      <c r="B1224" s="2" t="s">
        <v>1108</v>
      </c>
      <c r="C1224" s="2" t="s">
        <v>1108</v>
      </c>
      <c r="D1224" s="3" t="s">
        <v>3350</v>
      </c>
      <c r="E1224" s="2" t="s">
        <v>3353</v>
      </c>
      <c r="F1224" s="2" t="s">
        <v>3354</v>
      </c>
      <c r="G1224" s="2" t="s">
        <v>3486</v>
      </c>
      <c r="H1224" s="3" t="s">
        <v>3390</v>
      </c>
      <c r="I1224" s="5">
        <v>1200000</v>
      </c>
      <c r="J1224" s="5">
        <f t="shared" si="28"/>
        <v>3326399.9999999995</v>
      </c>
      <c r="K1224" s="2" t="s">
        <v>170</v>
      </c>
      <c r="L1224" s="2"/>
      <c r="M1224" s="2" t="s">
        <v>3497</v>
      </c>
      <c r="N1224" s="2" t="s">
        <v>2459</v>
      </c>
      <c r="O1224" s="2" t="s">
        <v>1591</v>
      </c>
      <c r="P1224" s="2"/>
    </row>
    <row r="1225" spans="1:16" ht="22.5">
      <c r="A1225" s="2">
        <v>11712</v>
      </c>
      <c r="B1225" s="2" t="s">
        <v>1108</v>
      </c>
      <c r="C1225" s="2" t="s">
        <v>1108</v>
      </c>
      <c r="D1225" s="3" t="s">
        <v>3355</v>
      </c>
      <c r="E1225" s="2" t="s">
        <v>3356</v>
      </c>
      <c r="F1225" s="2" t="s">
        <v>3357</v>
      </c>
      <c r="G1225" s="2" t="s">
        <v>3486</v>
      </c>
      <c r="H1225" s="3" t="s">
        <v>3390</v>
      </c>
      <c r="I1225" s="5">
        <v>1491600.0000000002</v>
      </c>
      <c r="J1225" s="5">
        <f t="shared" si="28"/>
        <v>4134715.2</v>
      </c>
      <c r="K1225" s="2" t="s">
        <v>170</v>
      </c>
      <c r="L1225" s="2"/>
      <c r="M1225" s="2" t="s">
        <v>3497</v>
      </c>
      <c r="N1225" s="2" t="s">
        <v>2459</v>
      </c>
      <c r="O1225" s="2" t="s">
        <v>1591</v>
      </c>
      <c r="P1225" s="2"/>
    </row>
    <row r="1226" spans="1:16" ht="22.5">
      <c r="A1226" s="2">
        <v>11713</v>
      </c>
      <c r="B1226" s="2" t="s">
        <v>1108</v>
      </c>
      <c r="C1226" s="2" t="s">
        <v>1108</v>
      </c>
      <c r="D1226" s="3" t="s">
        <v>3350</v>
      </c>
      <c r="E1226" s="2" t="s">
        <v>3357</v>
      </c>
      <c r="F1226" s="2" t="s">
        <v>3358</v>
      </c>
      <c r="G1226" s="2" t="s">
        <v>3486</v>
      </c>
      <c r="H1226" s="3" t="s">
        <v>3390</v>
      </c>
      <c r="I1226" s="5">
        <v>1200000</v>
      </c>
      <c r="J1226" s="5">
        <f t="shared" si="28"/>
        <v>3326399.9999999995</v>
      </c>
      <c r="K1226" s="2" t="s">
        <v>170</v>
      </c>
      <c r="L1226" s="2"/>
      <c r="M1226" s="2" t="s">
        <v>3497</v>
      </c>
      <c r="N1226" s="2" t="s">
        <v>2459</v>
      </c>
      <c r="O1226" s="2" t="s">
        <v>1591</v>
      </c>
      <c r="P1226" s="2"/>
    </row>
    <row r="1227" spans="1:16" ht="22.5">
      <c r="A1227" s="2">
        <v>11714</v>
      </c>
      <c r="B1227" s="2" t="s">
        <v>1108</v>
      </c>
      <c r="C1227" s="2" t="s">
        <v>1108</v>
      </c>
      <c r="D1227" s="3" t="s">
        <v>3356</v>
      </c>
      <c r="E1227" s="2" t="s">
        <v>3359</v>
      </c>
      <c r="F1227" s="2" t="s">
        <v>3360</v>
      </c>
      <c r="G1227" s="2" t="s">
        <v>3486</v>
      </c>
      <c r="H1227" s="3" t="s">
        <v>3390</v>
      </c>
      <c r="I1227" s="5">
        <v>1200000</v>
      </c>
      <c r="J1227" s="5">
        <f t="shared" si="28"/>
        <v>3326399.9999999995</v>
      </c>
      <c r="K1227" s="2" t="s">
        <v>170</v>
      </c>
      <c r="L1227" s="2"/>
      <c r="M1227" s="2" t="s">
        <v>3497</v>
      </c>
      <c r="N1227" s="2" t="s">
        <v>2459</v>
      </c>
      <c r="O1227" s="2" t="s">
        <v>1591</v>
      </c>
      <c r="P1227" s="2"/>
    </row>
    <row r="1228" spans="1:16" ht="22.5">
      <c r="A1228" s="2">
        <v>11715</v>
      </c>
      <c r="B1228" s="2" t="s">
        <v>1108</v>
      </c>
      <c r="C1228" s="2" t="s">
        <v>1108</v>
      </c>
      <c r="D1228" s="3" t="s">
        <v>3350</v>
      </c>
      <c r="E1228" s="2" t="s">
        <v>3354</v>
      </c>
      <c r="F1228" s="2" t="s">
        <v>3352</v>
      </c>
      <c r="G1228" s="2" t="s">
        <v>3486</v>
      </c>
      <c r="H1228" s="3" t="s">
        <v>3390</v>
      </c>
      <c r="I1228" s="5">
        <v>1413500</v>
      </c>
      <c r="J1228" s="5">
        <f t="shared" si="28"/>
        <v>3918221.9999999995</v>
      </c>
      <c r="K1228" s="2" t="s">
        <v>170</v>
      </c>
      <c r="L1228" s="2"/>
      <c r="M1228" s="2" t="s">
        <v>3497</v>
      </c>
      <c r="N1228" s="2" t="s">
        <v>2459</v>
      </c>
      <c r="O1228" s="2" t="s">
        <v>1591</v>
      </c>
      <c r="P1228" s="2"/>
    </row>
    <row r="1229" spans="1:16" ht="22.5">
      <c r="A1229" s="2">
        <v>11716</v>
      </c>
      <c r="B1229" s="2" t="s">
        <v>1108</v>
      </c>
      <c r="C1229" s="2" t="s">
        <v>1108</v>
      </c>
      <c r="D1229" s="3" t="s">
        <v>3350</v>
      </c>
      <c r="E1229" s="2" t="s">
        <v>3359</v>
      </c>
      <c r="F1229" s="2" t="s">
        <v>3348</v>
      </c>
      <c r="G1229" s="2" t="s">
        <v>3486</v>
      </c>
      <c r="H1229" s="3" t="s">
        <v>3390</v>
      </c>
      <c r="I1229" s="5">
        <v>3764200.0000000005</v>
      </c>
      <c r="J1229" s="5">
        <f t="shared" si="28"/>
        <v>10434362.4</v>
      </c>
      <c r="K1229" s="2" t="s">
        <v>154</v>
      </c>
      <c r="L1229" s="2" t="s">
        <v>141</v>
      </c>
      <c r="M1229" s="2" t="s">
        <v>3497</v>
      </c>
      <c r="N1229" s="2" t="s">
        <v>2459</v>
      </c>
      <c r="O1229" s="2" t="s">
        <v>1591</v>
      </c>
      <c r="P1229" s="2" t="s">
        <v>141</v>
      </c>
    </row>
    <row r="1230" spans="1:16" ht="22.5">
      <c r="A1230" s="2">
        <v>11717</v>
      </c>
      <c r="B1230" s="2" t="s">
        <v>1108</v>
      </c>
      <c r="C1230" s="2" t="s">
        <v>1108</v>
      </c>
      <c r="D1230" s="3" t="s">
        <v>3350</v>
      </c>
      <c r="E1230" s="2" t="s">
        <v>3348</v>
      </c>
      <c r="F1230" s="2" t="s">
        <v>715</v>
      </c>
      <c r="G1230" s="2" t="s">
        <v>3486</v>
      </c>
      <c r="H1230" s="3" t="s">
        <v>3390</v>
      </c>
      <c r="I1230" s="5">
        <v>1921700.0000000002</v>
      </c>
      <c r="J1230" s="5">
        <f t="shared" si="28"/>
        <v>5326952.4</v>
      </c>
      <c r="K1230" s="2" t="s">
        <v>154</v>
      </c>
      <c r="L1230" s="2" t="s">
        <v>141</v>
      </c>
      <c r="M1230" s="2" t="s">
        <v>3497</v>
      </c>
      <c r="N1230" s="2" t="s">
        <v>2459</v>
      </c>
      <c r="O1230" s="2" t="s">
        <v>1591</v>
      </c>
      <c r="P1230" s="2"/>
    </row>
    <row r="1231" spans="1:16" ht="22.5">
      <c r="A1231" s="2">
        <v>11718</v>
      </c>
      <c r="B1231" s="2" t="s">
        <v>1108</v>
      </c>
      <c r="C1231" s="2" t="s">
        <v>1108</v>
      </c>
      <c r="D1231" s="3" t="s">
        <v>3361</v>
      </c>
      <c r="E1231" s="2" t="s">
        <v>3349</v>
      </c>
      <c r="F1231" s="2" t="s">
        <v>3362</v>
      </c>
      <c r="G1231" s="2" t="s">
        <v>3486</v>
      </c>
      <c r="H1231" s="3" t="s">
        <v>3390</v>
      </c>
      <c r="I1231" s="5">
        <v>1830000</v>
      </c>
      <c r="J1231" s="5">
        <f>I1231*1.48</f>
        <v>2708400</v>
      </c>
      <c r="K1231" s="2" t="s">
        <v>30</v>
      </c>
      <c r="L1231" s="2" t="s">
        <v>141</v>
      </c>
      <c r="M1231" s="2" t="s">
        <v>3497</v>
      </c>
      <c r="N1231" s="2" t="s">
        <v>2459</v>
      </c>
      <c r="O1231" s="2" t="s">
        <v>1591</v>
      </c>
      <c r="P1231" s="2"/>
    </row>
    <row r="1232" spans="1:16" ht="22.5">
      <c r="A1232" s="2">
        <v>11719</v>
      </c>
      <c r="B1232" s="2" t="s">
        <v>1108</v>
      </c>
      <c r="C1232" s="2" t="s">
        <v>1108</v>
      </c>
      <c r="D1232" s="3" t="s">
        <v>3361</v>
      </c>
      <c r="E1232" s="2" t="s">
        <v>3363</v>
      </c>
      <c r="F1232" s="2" t="s">
        <v>1546</v>
      </c>
      <c r="G1232" s="2" t="s">
        <v>3486</v>
      </c>
      <c r="H1232" s="3" t="s">
        <v>3390</v>
      </c>
      <c r="I1232" s="5">
        <v>1000000</v>
      </c>
      <c r="J1232" s="5">
        <f>I1232*1.48</f>
        <v>1480000</v>
      </c>
      <c r="K1232" s="2" t="s">
        <v>30</v>
      </c>
      <c r="L1232" s="2" t="s">
        <v>141</v>
      </c>
      <c r="M1232" s="2" t="s">
        <v>3497</v>
      </c>
      <c r="N1232" s="2" t="s">
        <v>2459</v>
      </c>
      <c r="O1232" s="2" t="s">
        <v>1591</v>
      </c>
      <c r="P1232" s="2"/>
    </row>
    <row r="1233" spans="1:16" ht="33.75">
      <c r="A1233" s="2">
        <v>11720</v>
      </c>
      <c r="B1233" s="2" t="s">
        <v>1108</v>
      </c>
      <c r="C1233" s="2" t="s">
        <v>1108</v>
      </c>
      <c r="D1233" s="3" t="s">
        <v>3364</v>
      </c>
      <c r="E1233" s="2" t="s">
        <v>3365</v>
      </c>
      <c r="F1233" s="2" t="s">
        <v>3359</v>
      </c>
      <c r="G1233" s="2" t="s">
        <v>3486</v>
      </c>
      <c r="H1233" s="3" t="s">
        <v>3390</v>
      </c>
      <c r="I1233" s="5">
        <v>1000000</v>
      </c>
      <c r="J1233" s="5">
        <f aca="true" t="shared" si="29" ref="J1233:J1239">I1233*2.772</f>
        <v>2772000</v>
      </c>
      <c r="K1233" s="2" t="s">
        <v>170</v>
      </c>
      <c r="L1233" s="2"/>
      <c r="M1233" s="2" t="s">
        <v>3497</v>
      </c>
      <c r="N1233" s="2" t="s">
        <v>2459</v>
      </c>
      <c r="O1233" s="2" t="s">
        <v>1591</v>
      </c>
      <c r="P1233" s="2"/>
    </row>
    <row r="1234" spans="1:16" ht="33.75">
      <c r="A1234" s="2">
        <v>11721</v>
      </c>
      <c r="B1234" s="2" t="s">
        <v>1108</v>
      </c>
      <c r="C1234" s="2" t="s">
        <v>1108</v>
      </c>
      <c r="D1234" s="3" t="s">
        <v>2091</v>
      </c>
      <c r="E1234" s="2" t="s">
        <v>3366</v>
      </c>
      <c r="F1234" s="2" t="s">
        <v>3352</v>
      </c>
      <c r="G1234" s="2" t="s">
        <v>3486</v>
      </c>
      <c r="H1234" s="3" t="s">
        <v>3390</v>
      </c>
      <c r="I1234" s="5">
        <v>1000000</v>
      </c>
      <c r="J1234" s="5">
        <f t="shared" si="29"/>
        <v>2772000</v>
      </c>
      <c r="K1234" s="2" t="s">
        <v>154</v>
      </c>
      <c r="L1234" s="2" t="s">
        <v>141</v>
      </c>
      <c r="M1234" s="2" t="s">
        <v>3497</v>
      </c>
      <c r="N1234" s="2" t="s">
        <v>2459</v>
      </c>
      <c r="O1234" s="2" t="s">
        <v>1591</v>
      </c>
      <c r="P1234" s="2"/>
    </row>
    <row r="1235" spans="1:16" ht="22.5">
      <c r="A1235" s="2">
        <v>11722</v>
      </c>
      <c r="B1235" s="2" t="s">
        <v>1108</v>
      </c>
      <c r="C1235" s="2" t="s">
        <v>1108</v>
      </c>
      <c r="D1235" s="3" t="s">
        <v>3350</v>
      </c>
      <c r="E1235" s="2" t="s">
        <v>3367</v>
      </c>
      <c r="F1235" s="2" t="s">
        <v>3368</v>
      </c>
      <c r="G1235" s="2" t="s">
        <v>3486</v>
      </c>
      <c r="H1235" s="3" t="s">
        <v>3390</v>
      </c>
      <c r="I1235" s="5">
        <v>3648700.0000000005</v>
      </c>
      <c r="J1235" s="5">
        <f t="shared" si="29"/>
        <v>10114196.4</v>
      </c>
      <c r="K1235" s="2" t="s">
        <v>154</v>
      </c>
      <c r="L1235" s="2" t="s">
        <v>141</v>
      </c>
      <c r="M1235" s="2" t="s">
        <v>3497</v>
      </c>
      <c r="N1235" s="2" t="s">
        <v>2459</v>
      </c>
      <c r="O1235" s="2" t="s">
        <v>1591</v>
      </c>
      <c r="P1235" s="2"/>
    </row>
    <row r="1236" spans="1:16" ht="22.5">
      <c r="A1236" s="2">
        <v>11723</v>
      </c>
      <c r="B1236" s="2" t="s">
        <v>1108</v>
      </c>
      <c r="C1236" s="2" t="s">
        <v>1108</v>
      </c>
      <c r="D1236" s="3" t="s">
        <v>3350</v>
      </c>
      <c r="E1236" s="2" t="s">
        <v>3367</v>
      </c>
      <c r="F1236" s="2" t="s">
        <v>3369</v>
      </c>
      <c r="G1236" s="2" t="s">
        <v>3486</v>
      </c>
      <c r="H1236" s="3" t="s">
        <v>3390</v>
      </c>
      <c r="I1236" s="5">
        <v>1025200.0000000001</v>
      </c>
      <c r="J1236" s="5">
        <f t="shared" si="29"/>
        <v>2841854.4</v>
      </c>
      <c r="K1236" s="2" t="s">
        <v>154</v>
      </c>
      <c r="L1236" s="2" t="s">
        <v>141</v>
      </c>
      <c r="M1236" s="2" t="s">
        <v>3497</v>
      </c>
      <c r="N1236" s="2" t="s">
        <v>2459</v>
      </c>
      <c r="O1236" s="2" t="s">
        <v>1591</v>
      </c>
      <c r="P1236" s="2"/>
    </row>
    <row r="1237" spans="1:16" ht="22.5">
      <c r="A1237" s="2">
        <v>11724</v>
      </c>
      <c r="B1237" s="2" t="s">
        <v>1108</v>
      </c>
      <c r="C1237" s="2" t="s">
        <v>1108</v>
      </c>
      <c r="D1237" s="3" t="s">
        <v>3350</v>
      </c>
      <c r="E1237" s="2" t="s">
        <v>3367</v>
      </c>
      <c r="F1237" s="2" t="s">
        <v>3359</v>
      </c>
      <c r="G1237" s="2" t="s">
        <v>3486</v>
      </c>
      <c r="H1237" s="3" t="s">
        <v>3390</v>
      </c>
      <c r="I1237" s="5">
        <v>2000900.0000000002</v>
      </c>
      <c r="J1237" s="5">
        <f t="shared" si="29"/>
        <v>5546494.8</v>
      </c>
      <c r="K1237" s="2" t="s">
        <v>170</v>
      </c>
      <c r="L1237" s="2"/>
      <c r="M1237" s="2" t="s">
        <v>3497</v>
      </c>
      <c r="N1237" s="2" t="s">
        <v>2459</v>
      </c>
      <c r="O1237" s="2" t="s">
        <v>1591</v>
      </c>
      <c r="P1237" s="2"/>
    </row>
    <row r="1238" spans="1:16" ht="22.5">
      <c r="A1238" s="2">
        <v>11725</v>
      </c>
      <c r="B1238" s="2" t="s">
        <v>1108</v>
      </c>
      <c r="C1238" s="2" t="s">
        <v>1108</v>
      </c>
      <c r="D1238" s="3" t="s">
        <v>3350</v>
      </c>
      <c r="E1238" s="2" t="s">
        <v>3348</v>
      </c>
      <c r="F1238" s="2" t="s">
        <v>3370</v>
      </c>
      <c r="G1238" s="2" t="s">
        <v>3486</v>
      </c>
      <c r="H1238" s="3" t="s">
        <v>3390</v>
      </c>
      <c r="I1238" s="5">
        <v>1489950.0000000002</v>
      </c>
      <c r="J1238" s="5">
        <f t="shared" si="29"/>
        <v>4130141.4000000004</v>
      </c>
      <c r="K1238" s="2" t="s">
        <v>154</v>
      </c>
      <c r="L1238" s="2" t="s">
        <v>141</v>
      </c>
      <c r="M1238" s="2" t="s">
        <v>3497</v>
      </c>
      <c r="N1238" s="2" t="s">
        <v>2459</v>
      </c>
      <c r="O1238" s="2" t="s">
        <v>1591</v>
      </c>
      <c r="P1238" s="2"/>
    </row>
    <row r="1239" spans="1:16" ht="33.75">
      <c r="A1239" s="2">
        <v>11726</v>
      </c>
      <c r="B1239" s="2" t="s">
        <v>1108</v>
      </c>
      <c r="C1239" s="2" t="s">
        <v>1108</v>
      </c>
      <c r="D1239" s="3" t="s">
        <v>3341</v>
      </c>
      <c r="E1239" s="2" t="s">
        <v>3371</v>
      </c>
      <c r="F1239" s="2" t="s">
        <v>3372</v>
      </c>
      <c r="G1239" s="2" t="s">
        <v>3486</v>
      </c>
      <c r="H1239" s="3" t="s">
        <v>3390</v>
      </c>
      <c r="I1239" s="5">
        <v>1833700.0000000002</v>
      </c>
      <c r="J1239" s="5">
        <f t="shared" si="29"/>
        <v>5083016.4</v>
      </c>
      <c r="K1239" s="2" t="s">
        <v>170</v>
      </c>
      <c r="L1239" s="2"/>
      <c r="M1239" s="2" t="s">
        <v>3491</v>
      </c>
      <c r="N1239" s="2" t="s">
        <v>2459</v>
      </c>
      <c r="O1239" s="2" t="s">
        <v>1591</v>
      </c>
      <c r="P1239" s="2"/>
    </row>
    <row r="1240" spans="1:16" ht="22.5">
      <c r="A1240" s="2">
        <v>11727</v>
      </c>
      <c r="B1240" s="2" t="s">
        <v>1108</v>
      </c>
      <c r="C1240" s="2" t="s">
        <v>1108</v>
      </c>
      <c r="D1240" s="3" t="s">
        <v>3340</v>
      </c>
      <c r="E1240" s="2" t="s">
        <v>3373</v>
      </c>
      <c r="F1240" s="2" t="s">
        <v>3374</v>
      </c>
      <c r="G1240" s="2" t="s">
        <v>3486</v>
      </c>
      <c r="H1240" s="3" t="s">
        <v>3390</v>
      </c>
      <c r="I1240" s="5">
        <v>2808300</v>
      </c>
      <c r="J1240" s="5">
        <f>I1240*2.026</f>
        <v>5689615.8</v>
      </c>
      <c r="K1240" s="2" t="s">
        <v>42</v>
      </c>
      <c r="L1240" s="2" t="s">
        <v>141</v>
      </c>
      <c r="M1240" s="2" t="s">
        <v>3491</v>
      </c>
      <c r="N1240" s="2" t="s">
        <v>2459</v>
      </c>
      <c r="O1240" s="2" t="s">
        <v>1591</v>
      </c>
      <c r="P1240" s="2"/>
    </row>
    <row r="1241" spans="1:16" ht="22.5">
      <c r="A1241" s="2">
        <v>11728</v>
      </c>
      <c r="B1241" s="2" t="s">
        <v>1108</v>
      </c>
      <c r="C1241" s="2" t="s">
        <v>1108</v>
      </c>
      <c r="D1241" s="3" t="s">
        <v>3340</v>
      </c>
      <c r="E1241" s="2" t="s">
        <v>3375</v>
      </c>
      <c r="F1241" s="2" t="s">
        <v>3372</v>
      </c>
      <c r="G1241" s="2" t="s">
        <v>3486</v>
      </c>
      <c r="H1241" s="3" t="s">
        <v>3390</v>
      </c>
      <c r="I1241" s="5">
        <v>6197400.000000001</v>
      </c>
      <c r="J1241" s="5">
        <f>I1241*2.772</f>
        <v>17179192.8</v>
      </c>
      <c r="K1241" s="2" t="s">
        <v>154</v>
      </c>
      <c r="L1241" s="2" t="s">
        <v>141</v>
      </c>
      <c r="M1241" s="2" t="s">
        <v>3491</v>
      </c>
      <c r="N1241" s="2" t="s">
        <v>2459</v>
      </c>
      <c r="O1241" s="2" t="s">
        <v>1591</v>
      </c>
      <c r="P1241" s="2"/>
    </row>
    <row r="1242" spans="1:16" ht="22.5">
      <c r="A1242" s="2">
        <v>11729</v>
      </c>
      <c r="B1242" s="2" t="s">
        <v>1108</v>
      </c>
      <c r="C1242" s="2" t="s">
        <v>1108</v>
      </c>
      <c r="D1242" s="3" t="s">
        <v>3340</v>
      </c>
      <c r="E1242" s="2" t="s">
        <v>3372</v>
      </c>
      <c r="F1242" s="2" t="s">
        <v>3337</v>
      </c>
      <c r="G1242" s="2" t="s">
        <v>3486</v>
      </c>
      <c r="H1242" s="3" t="s">
        <v>3390</v>
      </c>
      <c r="I1242" s="5">
        <v>6892600.000000001</v>
      </c>
      <c r="J1242" s="5">
        <f>I1242*2.772</f>
        <v>19106287.200000003</v>
      </c>
      <c r="K1242" s="2" t="s">
        <v>170</v>
      </c>
      <c r="L1242" s="2"/>
      <c r="M1242" s="2" t="s">
        <v>3491</v>
      </c>
      <c r="N1242" s="2" t="s">
        <v>2459</v>
      </c>
      <c r="O1242" s="2" t="s">
        <v>1591</v>
      </c>
      <c r="P1242" s="2"/>
    </row>
    <row r="1243" spans="1:16" ht="45">
      <c r="A1243" s="2">
        <v>11730</v>
      </c>
      <c r="B1243" s="2" t="s">
        <v>1108</v>
      </c>
      <c r="C1243" s="2" t="s">
        <v>1108</v>
      </c>
      <c r="D1243" s="3" t="s">
        <v>3341</v>
      </c>
      <c r="E1243" s="2" t="s">
        <v>1302</v>
      </c>
      <c r="F1243" s="2" t="s">
        <v>3376</v>
      </c>
      <c r="G1243" s="2" t="s">
        <v>3486</v>
      </c>
      <c r="H1243" s="3" t="s">
        <v>3390</v>
      </c>
      <c r="I1243" s="5">
        <v>6072000.000000001</v>
      </c>
      <c r="J1243" s="5">
        <f>I1243*2.772</f>
        <v>16831584</v>
      </c>
      <c r="K1243" s="2" t="s">
        <v>170</v>
      </c>
      <c r="L1243" s="2"/>
      <c r="M1243" s="2" t="s">
        <v>3491</v>
      </c>
      <c r="N1243" s="2" t="s">
        <v>2459</v>
      </c>
      <c r="O1243" s="2" t="s">
        <v>1591</v>
      </c>
      <c r="P1243" s="2"/>
    </row>
    <row r="1244" spans="1:16" ht="45">
      <c r="A1244" s="2">
        <v>11731</v>
      </c>
      <c r="B1244" s="2" t="s">
        <v>1108</v>
      </c>
      <c r="C1244" s="2" t="s">
        <v>1108</v>
      </c>
      <c r="D1244" s="3" t="s">
        <v>3341</v>
      </c>
      <c r="E1244" s="2" t="s">
        <v>3377</v>
      </c>
      <c r="F1244" s="2" t="s">
        <v>3378</v>
      </c>
      <c r="G1244" s="2" t="s">
        <v>3486</v>
      </c>
      <c r="H1244" s="3" t="s">
        <v>3390</v>
      </c>
      <c r="I1244" s="5">
        <v>10903200</v>
      </c>
      <c r="J1244" s="5">
        <f>I1244*2.026</f>
        <v>22089883.2</v>
      </c>
      <c r="K1244" s="2" t="s">
        <v>42</v>
      </c>
      <c r="L1244" s="2" t="s">
        <v>141</v>
      </c>
      <c r="M1244" s="2" t="s">
        <v>3491</v>
      </c>
      <c r="N1244" s="2" t="s">
        <v>2459</v>
      </c>
      <c r="O1244" s="2" t="s">
        <v>1591</v>
      </c>
      <c r="P1244" s="2"/>
    </row>
    <row r="1245" spans="1:16" ht="22.5">
      <c r="A1245" s="2">
        <v>11732</v>
      </c>
      <c r="B1245" s="2" t="s">
        <v>1108</v>
      </c>
      <c r="C1245" s="2" t="s">
        <v>1108</v>
      </c>
      <c r="D1245" s="3" t="s">
        <v>3379</v>
      </c>
      <c r="E1245" s="2" t="s">
        <v>3380</v>
      </c>
      <c r="F1245" s="2" t="s">
        <v>3337</v>
      </c>
      <c r="G1245" s="2" t="s">
        <v>3486</v>
      </c>
      <c r="H1245" s="3" t="s">
        <v>3390</v>
      </c>
      <c r="I1245" s="5">
        <v>3795000.0000000005</v>
      </c>
      <c r="J1245" s="5">
        <f aca="true" t="shared" si="30" ref="J1245:J1253">I1245*2.772</f>
        <v>10519740</v>
      </c>
      <c r="K1245" s="2" t="s">
        <v>170</v>
      </c>
      <c r="L1245" s="2"/>
      <c r="M1245" s="2" t="s">
        <v>3491</v>
      </c>
      <c r="N1245" s="2" t="s">
        <v>2459</v>
      </c>
      <c r="O1245" s="2" t="s">
        <v>1591</v>
      </c>
      <c r="P1245" s="2"/>
    </row>
    <row r="1246" spans="1:16" ht="22.5">
      <c r="A1246" s="2">
        <v>11733</v>
      </c>
      <c r="B1246" s="2" t="s">
        <v>1108</v>
      </c>
      <c r="C1246" s="2" t="s">
        <v>1108</v>
      </c>
      <c r="D1246" s="3" t="s">
        <v>3341</v>
      </c>
      <c r="E1246" s="2" t="s">
        <v>3373</v>
      </c>
      <c r="F1246" s="2" t="s">
        <v>3381</v>
      </c>
      <c r="G1246" s="2" t="s">
        <v>3486</v>
      </c>
      <c r="H1246" s="3" t="s">
        <v>3390</v>
      </c>
      <c r="I1246" s="5">
        <v>14216400.000000002</v>
      </c>
      <c r="J1246" s="5">
        <f t="shared" si="30"/>
        <v>39407860.800000004</v>
      </c>
      <c r="K1246" s="2" t="s">
        <v>170</v>
      </c>
      <c r="L1246" s="2"/>
      <c r="M1246" s="2" t="s">
        <v>3491</v>
      </c>
      <c r="N1246" s="2" t="s">
        <v>2459</v>
      </c>
      <c r="O1246" s="2" t="s">
        <v>1591</v>
      </c>
      <c r="P1246" s="2" t="s">
        <v>141</v>
      </c>
    </row>
    <row r="1247" spans="1:16" ht="33.75">
      <c r="A1247" s="2">
        <v>11734</v>
      </c>
      <c r="B1247" s="2" t="s">
        <v>1108</v>
      </c>
      <c r="C1247" s="2" t="s">
        <v>1108</v>
      </c>
      <c r="D1247" s="3" t="s">
        <v>3341</v>
      </c>
      <c r="E1247" s="2" t="s">
        <v>3382</v>
      </c>
      <c r="F1247" s="2" t="s">
        <v>3344</v>
      </c>
      <c r="G1247" s="2" t="s">
        <v>3486</v>
      </c>
      <c r="H1247" s="3" t="s">
        <v>3390</v>
      </c>
      <c r="I1247" s="5">
        <v>2277000</v>
      </c>
      <c r="J1247" s="5">
        <f t="shared" si="30"/>
        <v>6311844</v>
      </c>
      <c r="K1247" s="2" t="s">
        <v>170</v>
      </c>
      <c r="L1247" s="2"/>
      <c r="M1247" s="2" t="s">
        <v>3491</v>
      </c>
      <c r="N1247" s="2" t="s">
        <v>2459</v>
      </c>
      <c r="O1247" s="2" t="s">
        <v>1591</v>
      </c>
      <c r="P1247" s="2"/>
    </row>
    <row r="1248" spans="1:16" ht="22.5">
      <c r="A1248" s="2">
        <v>11735</v>
      </c>
      <c r="B1248" s="2" t="s">
        <v>1108</v>
      </c>
      <c r="C1248" s="2" t="s">
        <v>1108</v>
      </c>
      <c r="D1248" s="3" t="s">
        <v>3341</v>
      </c>
      <c r="E1248" s="2" t="s">
        <v>3344</v>
      </c>
      <c r="F1248" s="2" t="s">
        <v>3372</v>
      </c>
      <c r="G1248" s="2" t="s">
        <v>3486</v>
      </c>
      <c r="H1248" s="3" t="s">
        <v>3390</v>
      </c>
      <c r="I1248" s="5">
        <v>12470700.000000002</v>
      </c>
      <c r="J1248" s="5">
        <f t="shared" si="30"/>
        <v>34568780.400000006</v>
      </c>
      <c r="K1248" s="2" t="s">
        <v>170</v>
      </c>
      <c r="L1248" s="2"/>
      <c r="M1248" s="2" t="s">
        <v>3491</v>
      </c>
      <c r="N1248" s="2" t="s">
        <v>2459</v>
      </c>
      <c r="O1248" s="2" t="s">
        <v>1591</v>
      </c>
      <c r="P1248" s="2"/>
    </row>
    <row r="1249" spans="1:16" ht="22.5">
      <c r="A1249" s="2">
        <v>11736</v>
      </c>
      <c r="B1249" s="2" t="s">
        <v>1108</v>
      </c>
      <c r="C1249" s="2" t="s">
        <v>1108</v>
      </c>
      <c r="D1249" s="3" t="s">
        <v>3350</v>
      </c>
      <c r="E1249" s="2" t="s">
        <v>3383</v>
      </c>
      <c r="F1249" s="2" t="s">
        <v>3384</v>
      </c>
      <c r="G1249" s="2" t="s">
        <v>3486</v>
      </c>
      <c r="H1249" s="3" t="s">
        <v>3390</v>
      </c>
      <c r="I1249" s="5">
        <v>1000000</v>
      </c>
      <c r="J1249" s="5">
        <f t="shared" si="30"/>
        <v>2772000</v>
      </c>
      <c r="K1249" s="2" t="s">
        <v>170</v>
      </c>
      <c r="L1249" s="2"/>
      <c r="M1249" s="2"/>
      <c r="N1249" s="2" t="s">
        <v>2459</v>
      </c>
      <c r="O1249" s="2" t="s">
        <v>1591</v>
      </c>
      <c r="P1249" s="2"/>
    </row>
    <row r="1250" spans="1:16" ht="88.5" customHeight="1">
      <c r="A1250" s="2">
        <v>11737</v>
      </c>
      <c r="B1250" s="2" t="s">
        <v>299</v>
      </c>
      <c r="C1250" s="2" t="s">
        <v>694</v>
      </c>
      <c r="D1250" s="3" t="s">
        <v>3649</v>
      </c>
      <c r="E1250" s="2" t="s">
        <v>286</v>
      </c>
      <c r="F1250" s="2" t="s">
        <v>298</v>
      </c>
      <c r="G1250" s="2" t="s">
        <v>3487</v>
      </c>
      <c r="H1250" s="3" t="s">
        <v>3708</v>
      </c>
      <c r="I1250" s="5">
        <v>21000000</v>
      </c>
      <c r="J1250" s="5">
        <f t="shared" si="30"/>
        <v>58211999.99999999</v>
      </c>
      <c r="K1250" s="2" t="s">
        <v>170</v>
      </c>
      <c r="L1250" s="2"/>
      <c r="M1250" s="2" t="s">
        <v>3497</v>
      </c>
      <c r="N1250" s="2" t="s">
        <v>2459</v>
      </c>
      <c r="O1250" s="2" t="s">
        <v>694</v>
      </c>
      <c r="P1250" s="2"/>
    </row>
    <row r="1251" spans="1:16" ht="87.75" customHeight="1">
      <c r="A1251" s="2">
        <v>11738</v>
      </c>
      <c r="B1251" s="2" t="s">
        <v>299</v>
      </c>
      <c r="C1251" s="2" t="s">
        <v>694</v>
      </c>
      <c r="D1251" s="3" t="s">
        <v>3650</v>
      </c>
      <c r="E1251" s="2" t="s">
        <v>286</v>
      </c>
      <c r="F1251" s="2" t="s">
        <v>73</v>
      </c>
      <c r="G1251" s="2" t="s">
        <v>3487</v>
      </c>
      <c r="H1251" s="3" t="s">
        <v>3708</v>
      </c>
      <c r="I1251" s="5">
        <v>21000000</v>
      </c>
      <c r="J1251" s="5">
        <f t="shared" si="30"/>
        <v>58211999.99999999</v>
      </c>
      <c r="K1251" s="2" t="s">
        <v>170</v>
      </c>
      <c r="L1251" s="2"/>
      <c r="M1251" s="2" t="s">
        <v>3497</v>
      </c>
      <c r="N1251" s="2" t="s">
        <v>2459</v>
      </c>
      <c r="O1251" s="2" t="s">
        <v>694</v>
      </c>
      <c r="P1251" s="2"/>
    </row>
    <row r="1252" spans="1:16" ht="22.5">
      <c r="A1252" s="2">
        <v>11739</v>
      </c>
      <c r="B1252" s="2" t="s">
        <v>92</v>
      </c>
      <c r="C1252" s="2" t="s">
        <v>138</v>
      </c>
      <c r="D1252" s="3" t="s">
        <v>633</v>
      </c>
      <c r="E1252" s="2" t="s">
        <v>802</v>
      </c>
      <c r="F1252" s="2" t="s">
        <v>3611</v>
      </c>
      <c r="G1252" s="2" t="s">
        <v>3487</v>
      </c>
      <c r="H1252" s="3" t="s">
        <v>3612</v>
      </c>
      <c r="I1252" s="5">
        <v>13800000</v>
      </c>
      <c r="J1252" s="5">
        <f t="shared" si="30"/>
        <v>38253600</v>
      </c>
      <c r="K1252" s="2" t="s">
        <v>154</v>
      </c>
      <c r="L1252" s="2" t="s">
        <v>141</v>
      </c>
      <c r="M1252" s="2"/>
      <c r="N1252" s="2" t="s">
        <v>2459</v>
      </c>
      <c r="O1252" s="2" t="s">
        <v>694</v>
      </c>
      <c r="P1252" s="2"/>
    </row>
    <row r="1253" spans="1:16" ht="22.5">
      <c r="A1253" s="2">
        <v>11740</v>
      </c>
      <c r="B1253" s="2" t="s">
        <v>92</v>
      </c>
      <c r="C1253" s="2" t="s">
        <v>138</v>
      </c>
      <c r="D1253" s="3" t="s">
        <v>633</v>
      </c>
      <c r="E1253" s="2" t="s">
        <v>1095</v>
      </c>
      <c r="F1253" s="2" t="s">
        <v>634</v>
      </c>
      <c r="G1253" s="2" t="s">
        <v>3487</v>
      </c>
      <c r="H1253" s="3" t="s">
        <v>1070</v>
      </c>
      <c r="I1253" s="5">
        <v>42500000</v>
      </c>
      <c r="J1253" s="5">
        <f t="shared" si="30"/>
        <v>117809999.99999999</v>
      </c>
      <c r="K1253" s="2" t="s">
        <v>170</v>
      </c>
      <c r="L1253" s="2"/>
      <c r="M1253" s="2"/>
      <c r="N1253" s="2" t="s">
        <v>2459</v>
      </c>
      <c r="O1253" s="2" t="s">
        <v>694</v>
      </c>
      <c r="P1253" s="2" t="s">
        <v>141</v>
      </c>
    </row>
    <row r="1254" spans="1:16" ht="22.5">
      <c r="A1254" s="2">
        <v>11741</v>
      </c>
      <c r="B1254" s="2" t="s">
        <v>1424</v>
      </c>
      <c r="C1254" s="2"/>
      <c r="D1254" s="3" t="s">
        <v>3550</v>
      </c>
      <c r="E1254" s="2" t="s">
        <v>2539</v>
      </c>
      <c r="F1254" s="2" t="s">
        <v>2540</v>
      </c>
      <c r="G1254" s="2"/>
      <c r="H1254" s="3" t="s">
        <v>3551</v>
      </c>
      <c r="I1254" s="5">
        <v>2612000</v>
      </c>
      <c r="J1254" s="5">
        <f>I1254*1.48</f>
        <v>3865760</v>
      </c>
      <c r="K1254" s="2" t="s">
        <v>30</v>
      </c>
      <c r="L1254" s="2" t="s">
        <v>141</v>
      </c>
      <c r="M1254" s="2"/>
      <c r="N1254" s="2" t="s">
        <v>2458</v>
      </c>
      <c r="O1254" s="2" t="s">
        <v>3552</v>
      </c>
      <c r="P1254" s="2"/>
    </row>
    <row r="1255" spans="1:16" ht="45">
      <c r="A1255" s="2">
        <v>11742</v>
      </c>
      <c r="B1255" s="2" t="s">
        <v>1424</v>
      </c>
      <c r="C1255" s="2" t="s">
        <v>138</v>
      </c>
      <c r="D1255" s="3" t="s">
        <v>3600</v>
      </c>
      <c r="E1255" s="2" t="s">
        <v>2557</v>
      </c>
      <c r="F1255" s="2" t="s">
        <v>2508</v>
      </c>
      <c r="G1255" s="2"/>
      <c r="H1255" s="3" t="s">
        <v>3601</v>
      </c>
      <c r="I1255" s="5">
        <v>63939572</v>
      </c>
      <c r="J1255" s="5">
        <f>I1255*2.026</f>
        <v>129541572.872</v>
      </c>
      <c r="K1255" s="2" t="s">
        <v>42</v>
      </c>
      <c r="L1255" s="2" t="s">
        <v>141</v>
      </c>
      <c r="M1255" s="2"/>
      <c r="N1255" s="2" t="s">
        <v>2459</v>
      </c>
      <c r="O1255" s="2" t="s">
        <v>3093</v>
      </c>
      <c r="P1255" s="2"/>
    </row>
    <row r="1256" spans="1:16" ht="33.75">
      <c r="A1256" s="2">
        <v>11743</v>
      </c>
      <c r="B1256" s="2" t="s">
        <v>1537</v>
      </c>
      <c r="C1256" s="2" t="s">
        <v>3645</v>
      </c>
      <c r="D1256" s="3" t="s">
        <v>3646</v>
      </c>
      <c r="E1256" s="2" t="s">
        <v>170</v>
      </c>
      <c r="F1256" s="2" t="s">
        <v>170</v>
      </c>
      <c r="G1256" s="2"/>
      <c r="H1256" s="3" t="s">
        <v>3647</v>
      </c>
      <c r="I1256" s="5">
        <v>20000000</v>
      </c>
      <c r="J1256" s="5">
        <f>I1256*2.772</f>
        <v>55439999.99999999</v>
      </c>
      <c r="K1256" s="2" t="s">
        <v>170</v>
      </c>
      <c r="L1256" s="2"/>
      <c r="M1256" s="2" t="s">
        <v>3491</v>
      </c>
      <c r="N1256" s="2" t="s">
        <v>2459</v>
      </c>
      <c r="O1256" s="2" t="s">
        <v>3648</v>
      </c>
      <c r="P1256" s="2"/>
    </row>
    <row r="1257" spans="1:16" ht="49.5" customHeight="1">
      <c r="A1257" s="2">
        <v>11744</v>
      </c>
      <c r="B1257" s="2" t="s">
        <v>1424</v>
      </c>
      <c r="C1257" s="2" t="s">
        <v>3706</v>
      </c>
      <c r="D1257" s="3" t="s">
        <v>3705</v>
      </c>
      <c r="E1257" s="2"/>
      <c r="F1257" s="2"/>
      <c r="G1257" s="2"/>
      <c r="H1257" s="3" t="s">
        <v>3707</v>
      </c>
      <c r="I1257" s="5">
        <v>1540000</v>
      </c>
      <c r="J1257" s="5">
        <f>'Combined FC and State'!$I1257*1.125</f>
        <v>1732500</v>
      </c>
      <c r="K1257" s="2" t="s">
        <v>12</v>
      </c>
      <c r="L1257" s="2" t="s">
        <v>141</v>
      </c>
      <c r="M1257" s="2" t="s">
        <v>2459</v>
      </c>
      <c r="N1257" s="2"/>
      <c r="O1257" s="2"/>
      <c r="P1257" s="2"/>
    </row>
  </sheetData>
  <sheetProtection/>
  <dataValidations count="5">
    <dataValidation errorStyle="information" allowBlank="1" sqref="H985:I996 B1027:I1029 A1188:M1188 B1036:I1037 B1049:I1053 B1033:I1033 B1187:M1187 A951:I957 G941:K941 A942:K942 B630:I637 B677:I678 F686:I695 B644:I652 A496:I497 A476:I481 A499:I504 H505:I512 A510:G512 B529:I532 A525:I525 A468:I471 A546:I546 B543:I544 B587:I588 A573:I573 F560:I560 B555:I559 B561:I562 B578:I579 A409:I417 A371:I374 A375:A408 B396:H408 B375:I395 H547:H551 B542:H542 E541:G541 H552:I554 A574:A628 B564:F568 B533:G540 B560:D560 G591:G595 G566:G568 B591:F604 G564 B563:C563 B570:I572 B589:C590 B574:I576 B580:C586 G599:G600 A547:A572 G602:G616 B547:G554 B605:E616 A418:H465 A526:B527 A486:F493 A482:H483 A484:I485 C505:D509 B506:B509 E506:F509 G509 A505:A509 A529:A545 A513:A516 B495:C495 D526:H527 A528:H528 D475:F475 D472:F473 A467:D467 G467 A466:C466 E466:G466 B684:E695 B658:F665 B640:G641 B625:H628 B670:I675 A667:F667 E668:F668 A668:B668 G684:I685 C683:F683 A630:A666 H622 B622:C622 B617:I621 B623:I623 E638:G639 B638:C639 A629:G629 G624:I624 B624:E624 A669:A787 A823:G852"/>
    <dataValidation errorStyle="information" allowBlank="1" sqref="E1161:F1164 A1252:F1253 H1210:J1210 B1032 D1032:I1032 B1034:B1035 B1030:C1031 D1034:I1035 D1030 E1030:I1031 E1043:F1043 B1043 B1044:F1048 A1073:A1182 B1055:I1055 B1185:F1185 B1026:F1026 B1013:I1020 E1025:F1025 B1025 B698:I787 D949:F950 D945:D946 D948 E945:F948 D943:F944 A940:F941 E936:F936 A936:D939 G936:G940 G933:G934 E931:G932 A931:C934 A935:G935 A889:H930 A963:H964 A965:B968 D965:H965 C966:H968 A979:G996 H974:H984 F972:F976 A970:A976 A977:F978 B1021:F1024 A961:I962 B1056:D1182 E1166:F1182 H841:H852 E1056:G1160 G1162:G1182 B969:E976 F969:F970 G969:G978 B1210:F1210 H972 K951:K957 H969:H970 K1112:K1113 K1115 K889:K940 I1021:I1024 K969:K996 I1026 I980:I983 K1027:K1029 I889:I893 K1154:K1159 K1151:K1152 K1161:K1167 I1056:I1180 K1036:K1037 K1044 K1046:K1053 K1031 K1033 I1182 J943:J1184 H1056:H1182 H823:I839 K773:K777 I840:I852 J688:J940 K670:K673 K631:K641 K629 I625:I629 K620:K622 K667 K625:K627 K658:K665 K677:K678 K675 K683:K692 K644:K652 I526:I528 H565:H568 H536:H540 K496:K497 K499:K512"/>
    <dataValidation errorStyle="information" allowBlank="1" sqref="K485:K493 H533:H534 K524:K525 K476:K483 H472 K529:K544 K587:K588 I591:I616 K593:K616 I564:I568 H591:H608 K546:K562 K564:K582 I547:I550 I399:I408 K408:K471 K371:K382 K399:K406 K386:K397 I396:I397 I483 I418:I467 I486:I493 I658:I667 H638:I641 I895:I940 I965:I970 I1044:I1048 I972:I978 I1185:K1185 I1252:I1253 J1186 J1189:J1209 J1211:J1257 M371:M485 M525:M544 M564:M568 M570:M579 M546:M562 M591:M621 M587:M588 M499:M512 M496:M497 M644:M652 M677:M678 M670:M675 M623:M641 M683:M778 M1027:M1037 M1049:M1053 M1055:M1151 M1153:M1167 M1013:M1020 M889:M911 M913:M957 L849:M852 M961:M996"/>
    <dataValidation errorStyle="information" allowBlank="1" sqref="H1252:H1253">
      <formula1>0</formula1>
      <formula2>0</formula2>
    </dataValidation>
    <dataValidation errorStyle="information" type="list" allowBlank="1" sqref="M1185 M486:M493 M667:M668 M658:M665 M1043:M1048 M1021:M1026">
      <formula1>"Portland Central City, Regional Center, Industrial Area, Intermodal Facility, Town Center, Station Community, Main Street, Employment Area, Corridor, Neighborhood, Other"</formula1>
    </dataValidation>
  </dataValidations>
  <printOptions horizontalCentered="1"/>
  <pageMargins left="0.25" right="0.25" top="0.75" bottom="0.5" header="0.3" footer="0.3"/>
  <pageSetup horizontalDpi="600" verticalDpi="600" orientation="landscape" scale="55" r:id="rId6"/>
  <headerFooter differentOddEven="1" differentFirst="1">
    <oddFooter>&amp;LPage &amp;P of &amp;N&amp;C2014 RTP | Appendix 1.1 | 2014 RPT Project List 
Adopted July 17, 2014</oddFooter>
    <evenHeader xml:space="preserve">&amp;LPage &amp;P of &amp;N&amp;C2014 RTP | Appendix 1.1 | 2014 RPT Project List
Adopted July 17, 2014 </evenHeader>
    <firstHeader>&amp;C&amp;"+,Regular"&amp;26&amp;U&amp;GAppendix 1.1 - 2014 RTP Project List, adopted July 17, 2014</firstHeader>
  </headerFooter>
  <drawing r:id="rId4"/>
  <legacyDrawing r:id="rId2"/>
  <legacyDrawingHF r:id="rId5"/>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chog</dc:creator>
  <cp:keywords/>
  <dc:description/>
  <cp:lastModifiedBy>mrclaptop</cp:lastModifiedBy>
  <cp:lastPrinted>2014-07-22T20:59:02Z</cp:lastPrinted>
  <dcterms:created xsi:type="dcterms:W3CDTF">2013-12-09T00:37:19Z</dcterms:created>
  <dcterms:modified xsi:type="dcterms:W3CDTF">2014-07-23T00:10:38Z</dcterms:modified>
  <cp:category/>
  <cp:version/>
  <cp:contentType/>
  <cp:contentStatus/>
</cp:coreProperties>
</file>